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2 - First time entrants/"/>
    </mc:Choice>
  </mc:AlternateContent>
  <xr:revisionPtr revIDLastSave="1210" documentId="8_{1A36AC28-A491-6D48-8102-3C14858FC977}" xr6:coauthVersionLast="47" xr6:coauthVersionMax="47" xr10:uidLastSave="{6B265712-31C4-4C86-B4B3-D00308815FBA}"/>
  <bookViews>
    <workbookView xWindow="-120" yWindow="-120" windowWidth="29040" windowHeight="15720" xr2:uid="{00000000-000D-0000-FFFF-FFFF00000000}"/>
  </bookViews>
  <sheets>
    <sheet name="Cover" sheetId="1" r:id="rId1"/>
    <sheet name="Notes" sheetId="19" r:id="rId2"/>
    <sheet name="2.1" sheetId="20" r:id="rId3"/>
    <sheet name="2.2" sheetId="21" r:id="rId4"/>
    <sheet name="2.3" sheetId="22" r:id="rId5"/>
    <sheet name="2.4" sheetId="28" r:id="rId6"/>
    <sheet name="2.5" sheetId="23" r:id="rId7"/>
    <sheet name="2.6" sheetId="24" r:id="rId8"/>
    <sheet name="2.7" sheetId="29" r:id="rId9"/>
    <sheet name="2.8" sheetId="25" r:id="rId10"/>
    <sheet name="2.9" sheetId="30" r:id="rId11"/>
    <sheet name="2.10" sheetId="27" r:id="rId12"/>
    <sheet name="2.11" sheetId="5" r:id="rId13"/>
  </sheets>
  <definedNames>
    <definedName name="_Sort" hidden="1">#REF!</definedName>
    <definedName name="m" hidden="1">#REF!</definedName>
    <definedName name="_xlnm.Print_Area" localSheetId="12">'2.11'!$A$1:$M$25</definedName>
    <definedName name="_xlnm.Print_Titles" localSheetId="12">'2.11'!$A$1:$M$4</definedName>
    <definedName name="temp3"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30" l="1"/>
  <c r="K6" i="24" l="1"/>
  <c r="J6" i="24"/>
  <c r="C39" i="23"/>
  <c r="J33" i="23"/>
  <c r="N10" i="20" l="1"/>
  <c r="M10" i="20"/>
  <c r="C10" i="20"/>
  <c r="I7" i="20"/>
  <c r="C7" i="20"/>
  <c r="O4" i="20"/>
  <c r="N4" i="20"/>
  <c r="O4" i="30" l="1"/>
  <c r="J38" i="23" l="1"/>
  <c r="L38" i="23" s="1"/>
  <c r="J15" i="23"/>
  <c r="O35" i="30"/>
  <c r="N34" i="30"/>
  <c r="O33" i="30"/>
  <c r="N32" i="30"/>
  <c r="O29" i="30"/>
  <c r="O28" i="30"/>
  <c r="O23" i="30"/>
  <c r="M25" i="30"/>
  <c r="L25" i="30"/>
  <c r="O25" i="30" s="1"/>
  <c r="K25" i="30"/>
  <c r="J25" i="30"/>
  <c r="I25" i="30"/>
  <c r="H25" i="30"/>
  <c r="G25" i="30"/>
  <c r="F25" i="30"/>
  <c r="E25" i="30"/>
  <c r="D25" i="30"/>
  <c r="C25" i="30"/>
  <c r="M24" i="30"/>
  <c r="L24" i="30"/>
  <c r="O24" i="30" s="1"/>
  <c r="K24" i="30"/>
  <c r="J24" i="30"/>
  <c r="I24" i="30"/>
  <c r="H24" i="30"/>
  <c r="G24" i="30"/>
  <c r="F24" i="30"/>
  <c r="E24" i="30"/>
  <c r="D24" i="30"/>
  <c r="C24" i="30"/>
  <c r="M23" i="30"/>
  <c r="L23" i="30"/>
  <c r="K23" i="30"/>
  <c r="J23" i="30"/>
  <c r="I23" i="30"/>
  <c r="H23" i="30"/>
  <c r="G23" i="30"/>
  <c r="F23" i="30"/>
  <c r="E23" i="30"/>
  <c r="D23" i="30"/>
  <c r="C23" i="30"/>
  <c r="M22" i="30"/>
  <c r="L22" i="30"/>
  <c r="K22" i="30"/>
  <c r="J22" i="30"/>
  <c r="I22" i="30"/>
  <c r="H22" i="30"/>
  <c r="G22" i="30"/>
  <c r="F22" i="30"/>
  <c r="E22" i="30"/>
  <c r="D22" i="30"/>
  <c r="C22" i="30"/>
  <c r="M21" i="30"/>
  <c r="N21" i="30" s="1"/>
  <c r="L21" i="30"/>
  <c r="O21" i="30" s="1"/>
  <c r="K21" i="30"/>
  <c r="J21" i="30"/>
  <c r="I21" i="30"/>
  <c r="H21" i="30"/>
  <c r="G21" i="30"/>
  <c r="F21" i="30"/>
  <c r="E21" i="30"/>
  <c r="D21" i="30"/>
  <c r="C21" i="30"/>
  <c r="M20" i="30"/>
  <c r="O20" i="30" s="1"/>
  <c r="L20" i="30"/>
  <c r="K20" i="30"/>
  <c r="J20" i="30"/>
  <c r="I20" i="30"/>
  <c r="H20" i="30"/>
  <c r="G20" i="30"/>
  <c r="F20" i="30"/>
  <c r="E20" i="30"/>
  <c r="D20" i="30"/>
  <c r="C20" i="30"/>
  <c r="M19" i="30"/>
  <c r="L19" i="30"/>
  <c r="K19" i="30"/>
  <c r="J19" i="30"/>
  <c r="I19" i="30"/>
  <c r="H19" i="30"/>
  <c r="G19" i="30"/>
  <c r="F19" i="30"/>
  <c r="E19" i="30"/>
  <c r="D19" i="30"/>
  <c r="C19" i="30"/>
  <c r="M18" i="30"/>
  <c r="L18" i="30"/>
  <c r="K18" i="30"/>
  <c r="J18" i="30"/>
  <c r="I18" i="30"/>
  <c r="H18" i="30"/>
  <c r="G18" i="30"/>
  <c r="F18" i="30"/>
  <c r="E18" i="30"/>
  <c r="D18" i="30"/>
  <c r="C18" i="30"/>
  <c r="M17" i="30"/>
  <c r="L17" i="30"/>
  <c r="K17" i="30"/>
  <c r="J17" i="30"/>
  <c r="I17" i="30"/>
  <c r="H17" i="30"/>
  <c r="G17" i="30"/>
  <c r="F17" i="30"/>
  <c r="E17" i="30"/>
  <c r="D17" i="30"/>
  <c r="C17" i="30"/>
  <c r="M16" i="30"/>
  <c r="L16" i="30"/>
  <c r="K16" i="30"/>
  <c r="J16" i="30"/>
  <c r="I16" i="30"/>
  <c r="H16" i="30"/>
  <c r="G16" i="30"/>
  <c r="F16" i="30"/>
  <c r="E16" i="30"/>
  <c r="D16" i="30"/>
  <c r="C16" i="30"/>
  <c r="M15" i="30"/>
  <c r="L15" i="30"/>
  <c r="K15" i="30"/>
  <c r="J15" i="30"/>
  <c r="I15" i="30"/>
  <c r="H15" i="30"/>
  <c r="G15" i="30"/>
  <c r="F15" i="30"/>
  <c r="E15" i="30"/>
  <c r="D15" i="30"/>
  <c r="O14" i="30"/>
  <c r="N14" i="30"/>
  <c r="O13" i="30"/>
  <c r="N13" i="30"/>
  <c r="O12" i="30"/>
  <c r="N12" i="30"/>
  <c r="O11" i="30"/>
  <c r="N11" i="30"/>
  <c r="O10" i="30"/>
  <c r="N10" i="30"/>
  <c r="O9" i="30"/>
  <c r="N9" i="30"/>
  <c r="O8" i="30"/>
  <c r="N8" i="30"/>
  <c r="O7" i="30"/>
  <c r="N7" i="30"/>
  <c r="O6" i="30"/>
  <c r="N6" i="30"/>
  <c r="O5" i="30"/>
  <c r="N5" i="30"/>
  <c r="N4" i="30"/>
  <c r="O36" i="30"/>
  <c r="N36" i="30"/>
  <c r="O31" i="30"/>
  <c r="N31" i="30"/>
  <c r="O30" i="30"/>
  <c r="N30" i="30"/>
  <c r="O27" i="30"/>
  <c r="N27" i="30"/>
  <c r="O26" i="30"/>
  <c r="N26" i="30"/>
  <c r="O17" i="30" l="1"/>
  <c r="N20" i="30"/>
  <c r="O16" i="30"/>
  <c r="N19" i="30"/>
  <c r="N17" i="30"/>
  <c r="N24" i="30"/>
  <c r="N25" i="30"/>
  <c r="N23" i="30"/>
  <c r="O22" i="30"/>
  <c r="O18" i="30"/>
  <c r="O15" i="30"/>
  <c r="N18" i="30"/>
  <c r="O19" i="30"/>
  <c r="N15" i="30"/>
  <c r="N16" i="30"/>
  <c r="N22" i="30"/>
  <c r="O32" i="30"/>
  <c r="N28" i="30"/>
  <c r="O34" i="30"/>
  <c r="N29" i="30"/>
  <c r="N35" i="30"/>
  <c r="N33" i="30"/>
  <c r="L82" i="24"/>
  <c r="L71" i="24"/>
  <c r="L70" i="24"/>
  <c r="L34" i="24"/>
  <c r="L10" i="24"/>
  <c r="K82" i="24"/>
  <c r="K81" i="24"/>
  <c r="K80" i="24"/>
  <c r="K79" i="24"/>
  <c r="K78" i="24"/>
  <c r="K77" i="24"/>
  <c r="K76" i="24"/>
  <c r="K75" i="24"/>
  <c r="K74" i="24"/>
  <c r="K73" i="24"/>
  <c r="K72" i="24"/>
  <c r="K71" i="24"/>
  <c r="K70" i="24"/>
  <c r="K69" i="24"/>
  <c r="K68" i="24"/>
  <c r="K67" i="24"/>
  <c r="K66" i="24"/>
  <c r="K65" i="24"/>
  <c r="K64" i="24"/>
  <c r="K63" i="24"/>
  <c r="K62" i="24"/>
  <c r="K61" i="24"/>
  <c r="K60" i="24"/>
  <c r="K59" i="24"/>
  <c r="K58" i="24"/>
  <c r="K57" i="24"/>
  <c r="K56" i="24"/>
  <c r="K55" i="24"/>
  <c r="K54" i="24"/>
  <c r="K53" i="24"/>
  <c r="K52" i="24"/>
  <c r="K51" i="24"/>
  <c r="K50" i="24"/>
  <c r="K49" i="24"/>
  <c r="K48" i="24"/>
  <c r="K47" i="24"/>
  <c r="K46" i="24"/>
  <c r="K45" i="24"/>
  <c r="K44" i="24"/>
  <c r="K43" i="24"/>
  <c r="K42" i="24"/>
  <c r="K41" i="24"/>
  <c r="K40" i="24"/>
  <c r="K39" i="24"/>
  <c r="K38" i="24"/>
  <c r="K37" i="24"/>
  <c r="K36" i="24"/>
  <c r="K35" i="24"/>
  <c r="K34" i="24"/>
  <c r="K33" i="24"/>
  <c r="K32" i="24"/>
  <c r="K31" i="24"/>
  <c r="K30" i="24"/>
  <c r="K29" i="24"/>
  <c r="K28" i="24"/>
  <c r="K27" i="24"/>
  <c r="K26" i="24"/>
  <c r="K25" i="24"/>
  <c r="K24" i="24"/>
  <c r="K23" i="24"/>
  <c r="K22" i="24"/>
  <c r="K21" i="24"/>
  <c r="K20" i="24"/>
  <c r="K19" i="24"/>
  <c r="K18" i="24"/>
  <c r="K17" i="24"/>
  <c r="K16" i="24"/>
  <c r="K15" i="24"/>
  <c r="K14" i="24"/>
  <c r="K13" i="24"/>
  <c r="K12" i="24"/>
  <c r="K11" i="24"/>
  <c r="K10" i="24"/>
  <c r="K9" i="24"/>
  <c r="K8" i="24"/>
  <c r="K7" i="24"/>
  <c r="J7" i="24"/>
  <c r="L7" i="24" s="1"/>
  <c r="J8" i="24"/>
  <c r="L8" i="24" s="1"/>
  <c r="J9" i="24"/>
  <c r="L9" i="24" s="1"/>
  <c r="J10" i="24"/>
  <c r="J11" i="24"/>
  <c r="L11" i="24" s="1"/>
  <c r="J12" i="24"/>
  <c r="L12" i="24" s="1"/>
  <c r="J13" i="24"/>
  <c r="L13" i="24" s="1"/>
  <c r="J14" i="24"/>
  <c r="L14" i="24" s="1"/>
  <c r="J15" i="24"/>
  <c r="L15" i="24" s="1"/>
  <c r="J16" i="24"/>
  <c r="L16" i="24" s="1"/>
  <c r="J17" i="24"/>
  <c r="L17" i="24" s="1"/>
  <c r="J18" i="24"/>
  <c r="L18" i="24" s="1"/>
  <c r="J19" i="24"/>
  <c r="L19" i="24" s="1"/>
  <c r="J20" i="24"/>
  <c r="L20" i="24" s="1"/>
  <c r="J21" i="24"/>
  <c r="L21" i="24" s="1"/>
  <c r="J22" i="24"/>
  <c r="L22" i="24" s="1"/>
  <c r="J23" i="24"/>
  <c r="L23" i="24" s="1"/>
  <c r="J24" i="24"/>
  <c r="L24" i="24" s="1"/>
  <c r="J25" i="24"/>
  <c r="L25" i="24" s="1"/>
  <c r="J26" i="24"/>
  <c r="L26" i="24" s="1"/>
  <c r="J27" i="24"/>
  <c r="L27" i="24" s="1"/>
  <c r="J28" i="24"/>
  <c r="L28" i="24" s="1"/>
  <c r="J29" i="24"/>
  <c r="L29" i="24" s="1"/>
  <c r="J30" i="24"/>
  <c r="L30" i="24" s="1"/>
  <c r="J31" i="24"/>
  <c r="L31" i="24" s="1"/>
  <c r="J32" i="24"/>
  <c r="L32" i="24" s="1"/>
  <c r="J33" i="24"/>
  <c r="L33" i="24" s="1"/>
  <c r="J34" i="24"/>
  <c r="J35" i="24"/>
  <c r="L35" i="24" s="1"/>
  <c r="J36" i="24"/>
  <c r="L36" i="24" s="1"/>
  <c r="J37" i="24"/>
  <c r="L37" i="24" s="1"/>
  <c r="J38" i="24"/>
  <c r="L38" i="24" s="1"/>
  <c r="J39" i="24"/>
  <c r="L39" i="24" s="1"/>
  <c r="J40" i="24"/>
  <c r="L40" i="24" s="1"/>
  <c r="J41" i="24"/>
  <c r="L41" i="24" s="1"/>
  <c r="J42" i="24"/>
  <c r="L42" i="24" s="1"/>
  <c r="J43" i="24"/>
  <c r="L43" i="24" s="1"/>
  <c r="J44" i="24"/>
  <c r="L44" i="24" s="1"/>
  <c r="J45" i="24"/>
  <c r="L45" i="24" s="1"/>
  <c r="J46" i="24"/>
  <c r="L46" i="24" s="1"/>
  <c r="J47" i="24"/>
  <c r="L47" i="24" s="1"/>
  <c r="J48" i="24"/>
  <c r="L48" i="24" s="1"/>
  <c r="J49" i="24"/>
  <c r="L49" i="24" s="1"/>
  <c r="J50" i="24"/>
  <c r="L50" i="24" s="1"/>
  <c r="J51" i="24"/>
  <c r="L51" i="24" s="1"/>
  <c r="J52" i="24"/>
  <c r="L52" i="24" s="1"/>
  <c r="J53" i="24"/>
  <c r="L53" i="24" s="1"/>
  <c r="J54" i="24"/>
  <c r="L54" i="24" s="1"/>
  <c r="J55" i="24"/>
  <c r="L55" i="24" s="1"/>
  <c r="J56" i="24"/>
  <c r="L56" i="24" s="1"/>
  <c r="J57" i="24"/>
  <c r="L57" i="24" s="1"/>
  <c r="J58" i="24"/>
  <c r="L58" i="24" s="1"/>
  <c r="J59" i="24"/>
  <c r="L59" i="24" s="1"/>
  <c r="J60" i="24"/>
  <c r="L60" i="24" s="1"/>
  <c r="J61" i="24"/>
  <c r="L61" i="24" s="1"/>
  <c r="J62" i="24"/>
  <c r="L62" i="24" s="1"/>
  <c r="J63" i="24"/>
  <c r="L63" i="24" s="1"/>
  <c r="J64" i="24"/>
  <c r="L64" i="24" s="1"/>
  <c r="J65" i="24"/>
  <c r="L65" i="24" s="1"/>
  <c r="J66" i="24"/>
  <c r="L66" i="24" s="1"/>
  <c r="J67" i="24"/>
  <c r="L67" i="24" s="1"/>
  <c r="J68" i="24"/>
  <c r="L68" i="24" s="1"/>
  <c r="J69" i="24"/>
  <c r="L69" i="24" s="1"/>
  <c r="J70" i="24"/>
  <c r="J71" i="24"/>
  <c r="J72" i="24"/>
  <c r="L72" i="24" s="1"/>
  <c r="J73" i="24"/>
  <c r="L73" i="24" s="1"/>
  <c r="J74" i="24"/>
  <c r="L74" i="24" s="1"/>
  <c r="J75" i="24"/>
  <c r="L75" i="24" s="1"/>
  <c r="J76" i="24"/>
  <c r="L76" i="24" s="1"/>
  <c r="J77" i="24"/>
  <c r="L77" i="24" s="1"/>
  <c r="J78" i="24"/>
  <c r="L78" i="24" s="1"/>
  <c r="J79" i="24"/>
  <c r="L79" i="24" s="1"/>
  <c r="J80" i="24"/>
  <c r="L80" i="24" s="1"/>
  <c r="J81" i="24"/>
  <c r="L81" i="24" s="1"/>
  <c r="J82" i="24"/>
  <c r="O5" i="28"/>
  <c r="O6" i="28"/>
  <c r="O7" i="28"/>
  <c r="O8" i="28"/>
  <c r="O9" i="28"/>
  <c r="O10" i="28"/>
  <c r="O11" i="28"/>
  <c r="O12" i="28"/>
  <c r="O13" i="28"/>
  <c r="O14" i="28"/>
  <c r="O15" i="28"/>
  <c r="O16" i="28"/>
  <c r="O17" i="28"/>
  <c r="O18" i="28"/>
  <c r="O19" i="28"/>
  <c r="O20" i="28"/>
  <c r="O21" i="28"/>
  <c r="O22" i="28"/>
  <c r="O23" i="28"/>
  <c r="O24" i="28"/>
  <c r="O25" i="28"/>
  <c r="O26" i="28"/>
  <c r="O27" i="28"/>
  <c r="O28" i="28"/>
  <c r="O29" i="28"/>
  <c r="O30" i="28"/>
  <c r="O31" i="28"/>
  <c r="O32" i="28"/>
  <c r="O33" i="28"/>
  <c r="O34" i="28"/>
  <c r="O35" i="28"/>
  <c r="O36" i="28"/>
  <c r="O37" i="28"/>
  <c r="O38" i="28"/>
  <c r="O39" i="28"/>
  <c r="O40" i="28"/>
  <c r="O41" i="28"/>
  <c r="O42" i="28"/>
  <c r="O43" i="28"/>
  <c r="O44" i="28"/>
  <c r="O45" i="28"/>
  <c r="O46" i="28"/>
  <c r="O47" i="28"/>
  <c r="O48" i="28"/>
  <c r="O49" i="28"/>
  <c r="O50" i="28"/>
  <c r="O51" i="28"/>
  <c r="O52" i="28"/>
  <c r="O53" i="28"/>
  <c r="O54" i="28"/>
  <c r="O55" i="28"/>
  <c r="O56" i="28"/>
  <c r="O57" i="28"/>
  <c r="O58" i="28"/>
  <c r="O59" i="28"/>
  <c r="O9" i="20"/>
  <c r="O8" i="20"/>
  <c r="O6" i="20"/>
  <c r="O5" i="20"/>
  <c r="N9" i="20"/>
  <c r="N8" i="20"/>
  <c r="N6" i="20"/>
  <c r="N5" i="20"/>
  <c r="J10" i="20"/>
  <c r="D10" i="20"/>
  <c r="M7" i="20"/>
  <c r="L7" i="20"/>
  <c r="L10" i="20" s="1"/>
  <c r="K7" i="20"/>
  <c r="K10" i="20" s="1"/>
  <c r="J7" i="20"/>
  <c r="I10" i="20"/>
  <c r="H7" i="20"/>
  <c r="H10" i="20" s="1"/>
  <c r="G7" i="20"/>
  <c r="G10" i="20" s="1"/>
  <c r="F7" i="20"/>
  <c r="F10" i="20" s="1"/>
  <c r="E7" i="20"/>
  <c r="E10" i="20" s="1"/>
  <c r="D7" i="20"/>
  <c r="J29" i="23"/>
  <c r="J30" i="23"/>
  <c r="J31" i="23"/>
  <c r="J32" i="23"/>
  <c r="J34" i="23"/>
  <c r="J35" i="23"/>
  <c r="J36" i="23"/>
  <c r="J37" i="23"/>
  <c r="J6" i="23"/>
  <c r="L6" i="23" s="1"/>
  <c r="J7" i="23"/>
  <c r="J8" i="23"/>
  <c r="J9" i="23"/>
  <c r="L9" i="23" s="1"/>
  <c r="J10" i="23"/>
  <c r="J11" i="23"/>
  <c r="J12" i="23"/>
  <c r="J13" i="23"/>
  <c r="J14" i="23"/>
  <c r="L15" i="23"/>
  <c r="J16" i="23"/>
  <c r="J17" i="23"/>
  <c r="J18" i="23"/>
  <c r="J19" i="23"/>
  <c r="J20" i="23"/>
  <c r="J21" i="23"/>
  <c r="J22" i="23"/>
  <c r="J23" i="23"/>
  <c r="J24" i="23"/>
  <c r="J25" i="23"/>
  <c r="J26" i="23"/>
  <c r="J27" i="23"/>
  <c r="J28" i="23"/>
  <c r="L28" i="23" s="1"/>
  <c r="K33" i="23" l="1"/>
  <c r="O7" i="20"/>
  <c r="O10" i="20"/>
  <c r="N7" i="20"/>
  <c r="L6" i="24"/>
  <c r="K22" i="23"/>
  <c r="L20" i="23"/>
  <c r="J39" i="23"/>
  <c r="J40" i="23"/>
  <c r="J41" i="23"/>
  <c r="J42" i="23"/>
  <c r="J43" i="23"/>
  <c r="J44" i="23"/>
  <c r="J45" i="23"/>
  <c r="J46" i="23"/>
  <c r="J47" i="23"/>
  <c r="J48" i="23"/>
  <c r="J49" i="23"/>
  <c r="L24" i="23"/>
  <c r="L23" i="23"/>
  <c r="I49" i="23"/>
  <c r="H49" i="23"/>
  <c r="G49" i="23"/>
  <c r="F49" i="23"/>
  <c r="E49" i="23"/>
  <c r="D49" i="23"/>
  <c r="C49" i="23"/>
  <c r="I48" i="23"/>
  <c r="H48" i="23"/>
  <c r="G48" i="23"/>
  <c r="F48" i="23"/>
  <c r="E48" i="23"/>
  <c r="D48" i="23"/>
  <c r="C48" i="23"/>
  <c r="I47" i="23"/>
  <c r="H47" i="23"/>
  <c r="G47" i="23"/>
  <c r="F47" i="23"/>
  <c r="E47" i="23"/>
  <c r="D47" i="23"/>
  <c r="C47" i="23"/>
  <c r="I46" i="23"/>
  <c r="H46" i="23"/>
  <c r="G46" i="23"/>
  <c r="F46" i="23"/>
  <c r="E46" i="23"/>
  <c r="D46" i="23"/>
  <c r="C46" i="23"/>
  <c r="I45" i="23"/>
  <c r="H45" i="23"/>
  <c r="G45" i="23"/>
  <c r="F45" i="23"/>
  <c r="E45" i="23"/>
  <c r="D45" i="23"/>
  <c r="C45" i="23"/>
  <c r="I44" i="23"/>
  <c r="H44" i="23"/>
  <c r="G44" i="23"/>
  <c r="F44" i="23"/>
  <c r="E44" i="23"/>
  <c r="D44" i="23"/>
  <c r="C44" i="23"/>
  <c r="I43" i="23"/>
  <c r="H43" i="23"/>
  <c r="G43" i="23"/>
  <c r="F43" i="23"/>
  <c r="E43" i="23"/>
  <c r="D43" i="23"/>
  <c r="C43" i="23"/>
  <c r="I42" i="23"/>
  <c r="H42" i="23"/>
  <c r="G42" i="23"/>
  <c r="F42" i="23"/>
  <c r="E42" i="23"/>
  <c r="D42" i="23"/>
  <c r="C42" i="23"/>
  <c r="I41" i="23"/>
  <c r="H41" i="23"/>
  <c r="G41" i="23"/>
  <c r="F41" i="23"/>
  <c r="E41" i="23"/>
  <c r="D41" i="23"/>
  <c r="C41" i="23"/>
  <c r="I40" i="23"/>
  <c r="H40" i="23"/>
  <c r="G40" i="23"/>
  <c r="F40" i="23"/>
  <c r="E40" i="23"/>
  <c r="D40" i="23"/>
  <c r="C40" i="23"/>
  <c r="I39" i="23"/>
  <c r="H39" i="23"/>
  <c r="G39" i="23"/>
  <c r="F39" i="23"/>
  <c r="E39" i="23"/>
  <c r="D39" i="23"/>
  <c r="L27" i="23"/>
  <c r="K27" i="23"/>
  <c r="L26" i="23"/>
  <c r="K26" i="23"/>
  <c r="L25" i="23"/>
  <c r="K25" i="23"/>
  <c r="K24" i="23"/>
  <c r="L22" i="23"/>
  <c r="L21" i="23"/>
  <c r="K21" i="23"/>
  <c r="L19" i="23"/>
  <c r="K19" i="23"/>
  <c r="L18" i="23"/>
  <c r="K18" i="23"/>
  <c r="L17" i="23"/>
  <c r="K17" i="23"/>
  <c r="K16" i="23"/>
  <c r="K15" i="23"/>
  <c r="L14" i="23"/>
  <c r="L13" i="23"/>
  <c r="K13" i="23"/>
  <c r="L12" i="23"/>
  <c r="K12" i="23"/>
  <c r="L11" i="23"/>
  <c r="L10" i="23"/>
  <c r="K10" i="23"/>
  <c r="K8" i="23"/>
  <c r="K7" i="23"/>
  <c r="L7" i="23"/>
  <c r="K6" i="23"/>
  <c r="K38" i="23"/>
  <c r="L37" i="23"/>
  <c r="K37" i="23"/>
  <c r="L36" i="23"/>
  <c r="L35" i="23"/>
  <c r="K35" i="23"/>
  <c r="L34" i="23"/>
  <c r="K32" i="23"/>
  <c r="L32" i="23"/>
  <c r="L31" i="23"/>
  <c r="K31" i="23"/>
  <c r="L30" i="23"/>
  <c r="K30" i="23"/>
  <c r="L29" i="23"/>
  <c r="K29" i="23"/>
  <c r="K20" i="23" l="1"/>
  <c r="K23" i="23"/>
  <c r="K28" i="23"/>
  <c r="L33" i="23"/>
  <c r="K36" i="23"/>
  <c r="L8" i="23"/>
  <c r="K11" i="23"/>
  <c r="L16" i="23"/>
  <c r="K14" i="23"/>
  <c r="K34" i="23"/>
  <c r="K9" i="23"/>
</calcChain>
</file>

<file path=xl/sharedStrings.xml><?xml version="1.0" encoding="utf-8"?>
<sst xmlns="http://schemas.openxmlformats.org/spreadsheetml/2006/main" count="1789" uniqueCount="342">
  <si>
    <t>Chapter 2: Child first time entrants to the youth justice system</t>
  </si>
  <si>
    <t>Table number</t>
  </si>
  <si>
    <t>Title</t>
  </si>
  <si>
    <t>Table 2.1</t>
  </si>
  <si>
    <t>Table 2.2</t>
  </si>
  <si>
    <t>Table 2.3</t>
  </si>
  <si>
    <t>Table 2.4</t>
  </si>
  <si>
    <t>Table 2.5</t>
  </si>
  <si>
    <t>Table 2.6</t>
  </si>
  <si>
    <t>Table 2.7</t>
  </si>
  <si>
    <t>Table 2.8</t>
  </si>
  <si>
    <t>Table 2.9</t>
  </si>
  <si>
    <t>Source:</t>
  </si>
  <si>
    <t>First time entrants into the Criminal Justice System and Offender Histories</t>
  </si>
  <si>
    <t>Police National Computer, Ministry of Justice</t>
  </si>
  <si>
    <t xml:space="preserve">Bespoke analysis of the Police National Computer, Ministry of Justice </t>
  </si>
  <si>
    <t>Notes</t>
  </si>
  <si>
    <t>Note Number</t>
  </si>
  <si>
    <t>Note text</t>
  </si>
  <si>
    <t>The first occasion on which children received a caution or conviction for offences committed in England and Wales. Where there were multiple offences on the same occasion, the primary offence as recorded on the Police National Computer would be counted.</t>
  </si>
  <si>
    <t>Ethnicity identified and recorded on the PNC by police officer according to the appearance of offenders not as those self-identified and recorded in the census.</t>
  </si>
  <si>
    <t>Based on the numbers of FTEs by age on date of offence.</t>
  </si>
  <si>
    <t>Figures for areas with less than ten first-time entrants aged 10 to 17 to the criminal justice system in any year have been suppressed and are denoted by "..".</t>
  </si>
  <si>
    <t>Population is based on the 2021 census.</t>
  </si>
  <si>
    <t>Number of children</t>
  </si>
  <si>
    <t>2014</t>
  </si>
  <si>
    <t>2015</t>
  </si>
  <si>
    <t>2016</t>
  </si>
  <si>
    <t>2017</t>
  </si>
  <si>
    <t>2018</t>
  </si>
  <si>
    <t>2019</t>
  </si>
  <si>
    <t>2020</t>
  </si>
  <si>
    <t>2021</t>
  </si>
  <si>
    <t>2022</t>
  </si>
  <si>
    <t>2023</t>
  </si>
  <si>
    <t>This worksheet contains one table. Some cells refer to notes, which can be found in the notes worksheet.</t>
  </si>
  <si>
    <t>Sex</t>
  </si>
  <si>
    <t>Year ending December</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</si>
  <si>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</si>
  <si>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</si>
  <si>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</si>
  <si>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</si>
  <si>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</si>
  <si>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</si>
  <si>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</si>
  <si>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</si>
  <si>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</si>
  <si>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</si>
  <si>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offences excluding motoring</t>
  </si>
  <si>
    <t>Summary motoring offences</t>
  </si>
  <si>
    <t>Boys</t>
  </si>
  <si>
    <t>Girls</t>
  </si>
  <si>
    <t>Share of FTEs by offence (all children)</t>
  </si>
  <si>
    <t>This worksheet contains one table. Some cells refer to notes which can be found in the notes worksheet.</t>
  </si>
  <si>
    <t>Age</t>
  </si>
  <si>
    <t>All children</t>
  </si>
  <si>
    <t>Aged 10 to 12</t>
  </si>
  <si>
    <t>Aged 13</t>
  </si>
  <si>
    <t>Aged 14</t>
  </si>
  <si>
    <t>Aged 15</t>
  </si>
  <si>
    <t>Aged 16</t>
  </si>
  <si>
    <t>Aged 17</t>
  </si>
  <si>
    <t>FTE = First time entrants</t>
  </si>
  <si>
    <t>Absolute discharge</t>
  </si>
  <si>
    <t>Conditional discharge</t>
  </si>
  <si>
    <t>Fine</t>
  </si>
  <si>
    <t>Community sentence</t>
  </si>
  <si>
    <t>Immediate custody</t>
  </si>
  <si>
    <t>FTEs receiving a youth caution (%)</t>
  </si>
  <si>
    <t>FTEs receiving a court sentence (%)</t>
  </si>
  <si>
    <t>Share of FTEs by type of disposal given</t>
  </si>
  <si>
    <t>..</t>
  </si>
  <si>
    <t>Number or proportion</t>
  </si>
  <si>
    <t>Demographic characteristic</t>
  </si>
  <si>
    <t>10 to 14</t>
  </si>
  <si>
    <t>15 to 17</t>
  </si>
  <si>
    <t>Unknown</t>
  </si>
  <si>
    <t>Proportion</t>
  </si>
  <si>
    <t>Number of all children</t>
  </si>
  <si>
    <t>Asian</t>
  </si>
  <si>
    <t>Black</t>
  </si>
  <si>
    <t>Other</t>
  </si>
  <si>
    <t>Ethnic minority groups</t>
  </si>
  <si>
    <t>White</t>
  </si>
  <si>
    <t xml:space="preserve">This worksheet contains one table. Some cells refer to notes, which can be found in the notes worksheet. </t>
  </si>
  <si>
    <t>Some cells have no available data. ".." = Not available</t>
  </si>
  <si>
    <t>Region</t>
  </si>
  <si>
    <t>Local Authority/Region</t>
  </si>
  <si>
    <t>North East</t>
  </si>
  <si>
    <t>Darlington</t>
  </si>
  <si>
    <t>Durham</t>
  </si>
  <si>
    <t>Gateshead</t>
  </si>
  <si>
    <t>Hartlepool</t>
  </si>
  <si>
    <t>Middlesbrough</t>
  </si>
  <si>
    <t>Newcastle-upon Tyne</t>
  </si>
  <si>
    <t>North Tyneside</t>
  </si>
  <si>
    <t>Northumberland</t>
  </si>
  <si>
    <t>Redcar and Cleveland</t>
  </si>
  <si>
    <t>South Tyneside</t>
  </si>
  <si>
    <t>Stockton-on-Tees</t>
  </si>
  <si>
    <t>Sunderland</t>
  </si>
  <si>
    <t>Total North East</t>
  </si>
  <si>
    <t>North West</t>
  </si>
  <si>
    <t>Blackburn with Darwen</t>
  </si>
  <si>
    <t>Blackpool</t>
  </si>
  <si>
    <t>Bolton</t>
  </si>
  <si>
    <t>Bury</t>
  </si>
  <si>
    <t>Cheshire East</t>
  </si>
  <si>
    <t>Cheshire West and Chester</t>
  </si>
  <si>
    <t>Cumbria</t>
  </si>
  <si>
    <t>Halton</t>
  </si>
  <si>
    <t>Knowsley</t>
  </si>
  <si>
    <t>Lancashire</t>
  </si>
  <si>
    <t>Liverpool</t>
  </si>
  <si>
    <t>Manchester</t>
  </si>
  <si>
    <t>Oldham</t>
  </si>
  <si>
    <t>Rochdale</t>
  </si>
  <si>
    <t>Salford</t>
  </si>
  <si>
    <t>Sefton</t>
  </si>
  <si>
    <t>St Helens</t>
  </si>
  <si>
    <t>Stockport</t>
  </si>
  <si>
    <t>Tameside</t>
  </si>
  <si>
    <t>Trafford</t>
  </si>
  <si>
    <t>Warrington</t>
  </si>
  <si>
    <t>Wigan</t>
  </si>
  <si>
    <t>Wirral</t>
  </si>
  <si>
    <t>Total North West</t>
  </si>
  <si>
    <t>Barnsley</t>
  </si>
  <si>
    <t>Bradford</t>
  </si>
  <si>
    <t>Calderdale</t>
  </si>
  <si>
    <t>Doncaster</t>
  </si>
  <si>
    <t>Kingston upon Hull, City of</t>
  </si>
  <si>
    <t>Kirklees</t>
  </si>
  <si>
    <t>Leeds</t>
  </si>
  <si>
    <t>North East Lincolnshire</t>
  </si>
  <si>
    <t>North Lincolnshire</t>
  </si>
  <si>
    <t>Rotherham</t>
  </si>
  <si>
    <t>Sheffield</t>
  </si>
  <si>
    <t>Wakefield</t>
  </si>
  <si>
    <t>York</t>
  </si>
  <si>
    <t>East Midlands</t>
  </si>
  <si>
    <t>Derby</t>
  </si>
  <si>
    <t>Derbyshire</t>
  </si>
  <si>
    <t>Leicester</t>
  </si>
  <si>
    <t>Leicestershire</t>
  </si>
  <si>
    <t>Lincolnshire</t>
  </si>
  <si>
    <t>Northamptonshire</t>
  </si>
  <si>
    <t>Nottingham</t>
  </si>
  <si>
    <t>Nottinghamshire</t>
  </si>
  <si>
    <t>Rutland</t>
  </si>
  <si>
    <t>Total East Midlands</t>
  </si>
  <si>
    <t>West Midlands</t>
  </si>
  <si>
    <t>Birmingham</t>
  </si>
  <si>
    <t>Coventry</t>
  </si>
  <si>
    <t>Dudley</t>
  </si>
  <si>
    <t>Herefordshire</t>
  </si>
  <si>
    <t>Sandwell</t>
  </si>
  <si>
    <t>Shropshire</t>
  </si>
  <si>
    <t>Solihull</t>
  </si>
  <si>
    <t>Staffordshire</t>
  </si>
  <si>
    <t>Stoke-on-Trent</t>
  </si>
  <si>
    <t>Telford and Wrekin</t>
  </si>
  <si>
    <t>Walsall</t>
  </si>
  <si>
    <t>Warwickshire</t>
  </si>
  <si>
    <t>Wolverhampton</t>
  </si>
  <si>
    <t>Worcestershire</t>
  </si>
  <si>
    <t>Total West Midlands</t>
  </si>
  <si>
    <t>Bedford</t>
  </si>
  <si>
    <t>Central Bedfordshire</t>
  </si>
  <si>
    <t>Cambridgeshire</t>
  </si>
  <si>
    <t>Essex</t>
  </si>
  <si>
    <t>Hertfordshire</t>
  </si>
  <si>
    <t>Luton</t>
  </si>
  <si>
    <t>Norfolk</t>
  </si>
  <si>
    <t>Peterborough</t>
  </si>
  <si>
    <t>Southend-on-Sea</t>
  </si>
  <si>
    <t>Suffolk</t>
  </si>
  <si>
    <t>Thurrock</t>
  </si>
  <si>
    <t>London</t>
  </si>
  <si>
    <t>Barking and Dagenham</t>
  </si>
  <si>
    <t>Barnet</t>
  </si>
  <si>
    <t>Bexley</t>
  </si>
  <si>
    <t>Brent</t>
  </si>
  <si>
    <t>Bromley</t>
  </si>
  <si>
    <t>Camden</t>
  </si>
  <si>
    <t>City of London</t>
  </si>
  <si>
    <t>Croydon</t>
  </si>
  <si>
    <t>Ealing</t>
  </si>
  <si>
    <t>Enfield</t>
  </si>
  <si>
    <t>Greenwich</t>
  </si>
  <si>
    <t>Hackney</t>
  </si>
  <si>
    <t>Hammersmith and Fulham</t>
  </si>
  <si>
    <t>Haringey</t>
  </si>
  <si>
    <t>Harrow</t>
  </si>
  <si>
    <t>Havering</t>
  </si>
  <si>
    <t>Hillingdon</t>
  </si>
  <si>
    <t>Hounslow</t>
  </si>
  <si>
    <t>Islington</t>
  </si>
  <si>
    <t>Kensington and Chelsea</t>
  </si>
  <si>
    <t>Kingston upon Thames</t>
  </si>
  <si>
    <t>Lambeth</t>
  </si>
  <si>
    <t>Lewisham</t>
  </si>
  <si>
    <t>Merton</t>
  </si>
  <si>
    <t>Newham</t>
  </si>
  <si>
    <t>Redbridge</t>
  </si>
  <si>
    <t>Richmond upon Thames</t>
  </si>
  <si>
    <t>Southwark</t>
  </si>
  <si>
    <t>Sutton</t>
  </si>
  <si>
    <t>Tower Hamlets</t>
  </si>
  <si>
    <t>Waltham Forest</t>
  </si>
  <si>
    <t>Wandsworth</t>
  </si>
  <si>
    <t>Westminster</t>
  </si>
  <si>
    <t>Total London</t>
  </si>
  <si>
    <t>South East</t>
  </si>
  <si>
    <t>Bracknell Forest</t>
  </si>
  <si>
    <t>Brighton and Hove</t>
  </si>
  <si>
    <t>Buckinghamshire</t>
  </si>
  <si>
    <t>East Sussex</t>
  </si>
  <si>
    <t>Hampshire</t>
  </si>
  <si>
    <t>Isle of Wight</t>
  </si>
  <si>
    <t>Kent</t>
  </si>
  <si>
    <t>Medway</t>
  </si>
  <si>
    <t>Milton Keynes</t>
  </si>
  <si>
    <t>Oxfordshire</t>
  </si>
  <si>
    <t>Portsmouth</t>
  </si>
  <si>
    <t>Reading</t>
  </si>
  <si>
    <t>Slough</t>
  </si>
  <si>
    <t>Southampton</t>
  </si>
  <si>
    <t>Surrey</t>
  </si>
  <si>
    <t>West Berkshire</t>
  </si>
  <si>
    <t>West Sussex</t>
  </si>
  <si>
    <t>Windsor and Maidenhead</t>
  </si>
  <si>
    <t>Wokingham</t>
  </si>
  <si>
    <t>Total South East</t>
  </si>
  <si>
    <t>South West</t>
  </si>
  <si>
    <t>Bath and North East Somerset</t>
  </si>
  <si>
    <t>*</t>
  </si>
  <si>
    <t>Bristol, City of</t>
  </si>
  <si>
    <t>Cornwall</t>
  </si>
  <si>
    <t>Devon</t>
  </si>
  <si>
    <t>Gloucestershire</t>
  </si>
  <si>
    <t>Isles of Scilly</t>
  </si>
  <si>
    <t>North Somerset</t>
  </si>
  <si>
    <t>Plymouth</t>
  </si>
  <si>
    <t>Somerset</t>
  </si>
  <si>
    <t>South Gloucestershire</t>
  </si>
  <si>
    <t>Swindon</t>
  </si>
  <si>
    <t>Torbay</t>
  </si>
  <si>
    <t>Wiltshire</t>
  </si>
  <si>
    <t>Total South West</t>
  </si>
  <si>
    <t>Wales</t>
  </si>
  <si>
    <t>Blaenau Gwent</t>
  </si>
  <si>
    <t>Bridgend</t>
  </si>
  <si>
    <t>Caerphilly</t>
  </si>
  <si>
    <t>Cardiff</t>
  </si>
  <si>
    <t>Carmarthenshire</t>
  </si>
  <si>
    <t>Ceredigion</t>
  </si>
  <si>
    <t>Conwy</t>
  </si>
  <si>
    <t>Denbighshire</t>
  </si>
  <si>
    <t>Flintshire</t>
  </si>
  <si>
    <t>Gwynedd</t>
  </si>
  <si>
    <t>Isle of Anglesey</t>
  </si>
  <si>
    <t>Merthyr Tydfil</t>
  </si>
  <si>
    <t>Monmouthshire</t>
  </si>
  <si>
    <t>Neath Port Talbot</t>
  </si>
  <si>
    <t>Newport</t>
  </si>
  <si>
    <t>Pembrokeshire</t>
  </si>
  <si>
    <t>Powys</t>
  </si>
  <si>
    <t>Swansea</t>
  </si>
  <si>
    <t>The Vale of Glamorgan</t>
  </si>
  <si>
    <t>Torfaen</t>
  </si>
  <si>
    <t>Wrexham</t>
  </si>
  <si>
    <t>Total Wales</t>
  </si>
  <si>
    <t>England and Wales</t>
  </si>
  <si>
    <t>Total England and Wales</t>
  </si>
  <si>
    <t>Totals for all children include those whose sex is not recorded on the Police National Computer.</t>
  </si>
  <si>
    <t>Includes some deferred sentences that the police will update on the Police National Computer at a later date when the final decision is known.</t>
  </si>
  <si>
    <t>Total sentences</t>
  </si>
  <si>
    <t>Sentence figures include fully suspended sentences.</t>
  </si>
  <si>
    <t>Total</t>
  </si>
  <si>
    <t>Proportion [note 8]</t>
  </si>
  <si>
    <t>Other [note 7]</t>
  </si>
  <si>
    <t>Rhondda Cynon Taf</t>
  </si>
  <si>
    <t>All offences</t>
  </si>
  <si>
    <t>Number of child first time entrants by type of first offence and sex, years ending December 2014 to 2024</t>
  </si>
  <si>
    <t>Number of child first time entrants by type of first offence and age, years ending December 2014 to 2024</t>
  </si>
  <si>
    <t>Number of child first time entrants by sex and type of disposal given on first offence, years ending December 2014 to 2024</t>
  </si>
  <si>
    <t>Number of child first time entrants by age and type of disposal, years ending December 2014 to 2024</t>
  </si>
  <si>
    <t>Number and percentage of child first time entrants by age and sex, years ending December 2014 to 2024</t>
  </si>
  <si>
    <t>Number of child first time entrants by ethnicity, years ending December 2014 to 2024</t>
  </si>
  <si>
    <t>2024</t>
  </si>
  <si>
    <t>% change December 2014 to December 2024</t>
  </si>
  <si>
    <t>% change December 2023 to December 2024</t>
  </si>
  <si>
    <t>Ethnicity group</t>
  </si>
  <si>
    <t>Chinese or Japanese or South East Asian FTEs are now included within the Asian ethnicity group. In previous publications, they were included within 'Other'.</t>
  </si>
  <si>
    <t>Youth caution</t>
  </si>
  <si>
    <t>Ethnciity group</t>
  </si>
  <si>
    <t>Number of child first time entrants by type of first offence and ethnicity group, years ending December 2014 to 2024</t>
  </si>
  <si>
    <t>Table 2.10</t>
  </si>
  <si>
    <t>Number of child first time entrants by ethnicity group and type of disposal, years ending December 2014 to 2025</t>
  </si>
  <si>
    <t>Proportion [note 9]</t>
  </si>
  <si>
    <t>Table 2.1: Number of child first time entrants by ethnicity, years ending December 2014 to 2024 [note 1][note 2][note 3]</t>
  </si>
  <si>
    <t>Table 2.5: Number of child first time entrants by sex and type of disposal given on first offence, years ending December 2014 to 2024 [note 1][note 4][note 6]</t>
  </si>
  <si>
    <t>Table 2.6: Number of child first time entrants by age and type of disposal, years ending December 2014 to 2024 [note 1][note 6]</t>
  </si>
  <si>
    <t>Table 2.7: Number of child first time entrants by ethnicity group and type of disposal, years ending December 2014 to 2024 [note 1][note 6]</t>
  </si>
  <si>
    <t>Table 2.8: Number and percentage of child first time entrants by age, sex and ethnicity, years ending December 2014 to 2024 [note 1][note 2][note 3][note 5]</t>
  </si>
  <si>
    <t>Local authority boundary changes are denoted by " * ".</t>
  </si>
  <si>
    <t>Number of child first time entrants, by Wales and English regions, years ending December 2014 to 2024</t>
  </si>
  <si>
    <t>Number of child first time entrants, by Local Authority of residence, Welsh and English regions Local Authorities of residence, years ending December 2014 to 2024</t>
  </si>
  <si>
    <t>Rates of child first time entrants per 100,000 of the 10 to 17 year old population, by Welsh and English regions Local Authorities of residence, years ending December 2014 to 2024</t>
  </si>
  <si>
    <t>Table 2.11</t>
  </si>
  <si>
    <t>Number, proportion and rate</t>
  </si>
  <si>
    <t>Number</t>
  </si>
  <si>
    <t>Rate per 10,000 in the 10-17 population</t>
  </si>
  <si>
    <t>% change December 2014 to 2024</t>
  </si>
  <si>
    <t>% change December 2023 to 2024</t>
  </si>
  <si>
    <t>Table 2.2: Number of child first time entrants by type of first offence and sex, years ending December 2014 to 2024 [note 1][note 4]</t>
  </si>
  <si>
    <t>Table 2.3: Number of child first time entrants by type of first offence and age, years ending December 2014 to 2024 [note 1][note 5]</t>
  </si>
  <si>
    <t>Table 2.4: Number of child first time entrants by type of first offence and ethnicity, years ending December 2014 to 2024 [note 1][note 2][note 3]</t>
  </si>
  <si>
    <t>This worksheet contains one table and refers to notes throughout chapter 2 supplementary tables.</t>
  </si>
  <si>
    <t>Some cells have no data available. ".." = Not available, "-" = 0.</t>
  </si>
  <si>
    <t>Some cells have no data available. "-" = 0.</t>
  </si>
  <si>
    <t>Proportions are based on where sex is known. In the year ending December 2024, sex was unknown for 2% of child FTEs.</t>
  </si>
  <si>
    <t>Table 2.10: Number of child first time entrants, by Local Authority of residence, Welsh and English regions Local Authorities of residence, years ending December 2014 to 2024 [note 1][note 4][note 10][note 11][note 12][note 13]</t>
  </si>
  <si>
    <t>Proportions are based on where ethnicity is known. In the year ending December 2024, the ethnicity was unknown for 12% of child FTEs.</t>
  </si>
  <si>
    <t>These are estimated figures. Children receiving their first conviction, caution or youth caution have been mapped to individual Local Authorities using the home address or postcode recorded by the police on the Police National Computer. For those with no address recorded, a model based on the patterns of offenders dealt with by police stations has been used to allocate offenders to Local Authorities. Figures are rounded and may not sum to the total due to rounding. Therefore caution must be taken when using these figures.</t>
  </si>
  <si>
    <t>Bournemouth [note 12]</t>
  </si>
  <si>
    <t>Bournemouth, Christchurch and Poole [note 12]</t>
  </si>
  <si>
    <t>Dorset [note 12]</t>
  </si>
  <si>
    <t>Poole [note 12]</t>
  </si>
  <si>
    <t>Table 2.9: Number of child first time entrants, by Wales and English regions, years ending December 2014 to 2024 [note 1][note 4][note 11][note 13]</t>
  </si>
  <si>
    <t>Cumberland [note 12]</t>
  </si>
  <si>
    <t>West Morland and Furness [note 12]</t>
  </si>
  <si>
    <t>North Northamptonshire [note 12]</t>
  </si>
  <si>
    <t>West Northamptonshire [note 12]</t>
  </si>
  <si>
    <t>Table 2.11: Rates of child first time entrants per 100,000 of the 10 to 17 year old population, by Welsh and English regions Local Authorities of residence, years ending December 2014 to 2024 [note 1][note 4][note 10][note 11][note 12]</t>
  </si>
  <si>
    <t>Eastern</t>
  </si>
  <si>
    <t>Total Eastern</t>
  </si>
  <si>
    <t>Yorkshire and the Humber</t>
  </si>
  <si>
    <t>East Riding of Yorkshire and the Humber</t>
  </si>
  <si>
    <t>North Yorkshire and the Humber</t>
  </si>
  <si>
    <t>Total Yorkshire and the Humber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</si>
</sst>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_-* #,##0_-;\-* #,##0_-;_-* &quot;-&quot;??_-;_-@_-"/>
    <numFmt numFmtId="166" formatCode="General_)"/>
    <numFmt numFmtId="167" formatCode="_-[$€-2]* #,##0.00_-;\-[$€-2]* #,##0.00_-;_-[$€-2]* &quot;-&quot;??_-"/>
    <numFmt numFmtId="168" formatCode="#,##0.00_ ;[Red]\-#,##0.00\ "/>
    <numFmt numFmtId="169" formatCode="&quot; &quot;[$€-809]#,##0.00&quot; &quot;;&quot;-&quot;[$€-809]#,##0.00&quot; &quot;;&quot; &quot;[$€-809]&quot;-&quot;00&quot; &quot;"/>
    <numFmt numFmtId="170" formatCode="#,##0.00&quot; &quot;;[Red]&quot;-&quot;#,##0.00&quot; &quot;"/>
  </numFmts>
  <fonts count="78" x14ac:knownFonts="1">
    <font>
      <sz val="12"/>
      <name val="Arial"/>
    </font>
    <font>
      <sz val="12"/>
      <name val="Arial"/>
      <family val="2"/>
    </font>
    <font>
      <sz val="8"/>
      <name val="Arial"/>
      <family val="2"/>
    </font>
    <font>
      <sz val="10"/>
      <name val="Arial"/>
      <family val="2"/>
    </font>
    <font>
      <sz val="10"/>
      <color indexed="8"/>
      <name val="Arial"/>
      <family val="2"/>
    </font>
    <font>
      <sz val="11"/>
      <color indexed="8"/>
      <name val="Calibri"/>
      <family val="2"/>
    </font>
    <font>
      <sz val="10"/>
      <name val="Arial"/>
      <family val="2"/>
    </font>
    <font>
      <sz val="8"/>
      <color indexed="9"/>
      <name val="Arial"/>
      <family val="2"/>
    </font>
    <font>
      <u/>
      <sz val="8"/>
      <color indexed="12"/>
      <name val="Arial"/>
      <family val="2"/>
    </font>
    <font>
      <u/>
      <sz val="20"/>
      <name val="Arial"/>
      <family val="2"/>
    </font>
    <font>
      <b/>
      <sz val="8"/>
      <color indexed="9"/>
      <name val="Arial"/>
      <family val="2"/>
    </font>
    <font>
      <b/>
      <sz val="8"/>
      <color indexed="18"/>
      <name val="Arial"/>
      <family val="2"/>
    </font>
    <font>
      <b/>
      <sz val="12"/>
      <name val="Arial"/>
      <family val="2"/>
    </font>
    <font>
      <sz val="8"/>
      <color indexed="1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u/>
      <sz val="10"/>
      <color indexed="12"/>
      <name val="Arial"/>
      <family val="2"/>
    </font>
    <font>
      <sz val="11"/>
      <color theme="1"/>
      <name val="Calibri"/>
      <family val="2"/>
      <scheme val="minor"/>
    </font>
    <font>
      <sz val="11"/>
      <color rgb="FF000000"/>
      <name val="Calibri"/>
      <family val="2"/>
    </font>
    <font>
      <sz val="9"/>
      <name val="Calibri"/>
      <family val="2"/>
      <scheme val="minor"/>
    </font>
    <font>
      <sz val="10"/>
      <color rgb="FF000000"/>
      <name val="Arial"/>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b/>
      <sz val="11"/>
      <color rgb="FF333333"/>
      <name val="Calibri"/>
      <family val="2"/>
    </font>
    <font>
      <b/>
      <sz val="18"/>
      <color rgb="FF003366"/>
      <name val="Cambria"/>
      <family val="1"/>
    </font>
    <font>
      <b/>
      <sz val="11"/>
      <color rgb="FF000000"/>
      <name val="Calibri"/>
      <family val="2"/>
    </font>
    <font>
      <sz val="11"/>
      <color rgb="FFFF0000"/>
      <name val="Calibri"/>
      <family val="2"/>
    </font>
    <font>
      <b/>
      <sz val="10"/>
      <name val="Arial"/>
      <family val="2"/>
    </font>
    <font>
      <u/>
      <sz val="10"/>
      <name val="Arial"/>
      <family val="2"/>
    </font>
    <font>
      <sz val="9"/>
      <name val="Arial"/>
      <family val="2"/>
    </font>
    <font>
      <sz val="9"/>
      <color indexed="8"/>
      <name val="Arial"/>
      <family val="2"/>
    </font>
    <font>
      <b/>
      <sz val="9"/>
      <name val="Arial"/>
      <family val="2"/>
    </font>
    <font>
      <sz val="12"/>
      <color indexed="8"/>
      <name val="Arial"/>
      <family val="2"/>
    </font>
    <font>
      <b/>
      <sz val="9"/>
      <name val="Calibri"/>
      <family val="2"/>
      <scheme val="minor"/>
    </font>
    <font>
      <b/>
      <sz val="15"/>
      <color rgb="FF44546A"/>
      <name val="Calibri"/>
      <family val="2"/>
    </font>
    <font>
      <b/>
      <sz val="13"/>
      <color rgb="FF44546A"/>
      <name val="Calibri"/>
      <family val="2"/>
    </font>
    <font>
      <b/>
      <sz val="13"/>
      <color rgb="FF000000"/>
      <name val="Calibri"/>
      <family val="2"/>
    </font>
    <font>
      <b/>
      <sz val="10"/>
      <color rgb="FF000000"/>
      <name val="Arial"/>
      <family val="2"/>
    </font>
    <font>
      <sz val="10"/>
      <color theme="1"/>
      <name val="Arial"/>
      <family val="2"/>
    </font>
    <font>
      <b/>
      <sz val="10"/>
      <color theme="1"/>
      <name val="Arial"/>
      <family val="2"/>
    </font>
    <font>
      <sz val="12"/>
      <color rgb="FF000000"/>
      <name val="Arial"/>
      <family val="2"/>
    </font>
    <font>
      <u/>
      <sz val="12"/>
      <color theme="1"/>
      <name val="Arial"/>
      <family val="2"/>
    </font>
    <font>
      <u/>
      <sz val="10"/>
      <color theme="1"/>
      <name val="Arial"/>
      <family val="2"/>
    </font>
    <font>
      <b/>
      <sz val="11"/>
      <name val="Arial"/>
      <family val="2"/>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6"/>
      </patternFill>
    </fill>
    <fill>
      <patternFill patternType="solid">
        <fgColor indexed="17"/>
      </patternFill>
    </fill>
    <fill>
      <patternFill patternType="solid">
        <fgColor indexed="43"/>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indexed="26"/>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
      <patternFill patternType="solid">
        <fgColor theme="0"/>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bottom style="dashed">
        <color indexed="64"/>
      </bottom>
      <diagonal/>
    </border>
    <border>
      <left/>
      <right/>
      <top style="thin">
        <color indexed="64"/>
      </top>
      <bottom/>
      <diagonal/>
    </border>
    <border>
      <left/>
      <right/>
      <top style="dashed">
        <color indexed="64"/>
      </top>
      <bottom style="dashed">
        <color indexed="64"/>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ck">
        <color theme="4"/>
      </bottom>
      <diagonal/>
    </border>
    <border>
      <left/>
      <right/>
      <top/>
      <bottom style="thick">
        <color rgb="FF4472C4"/>
      </bottom>
      <diagonal/>
    </border>
    <border>
      <left/>
      <right/>
      <top/>
      <bottom style="thick">
        <color rgb="FFA2B8E1"/>
      </bottom>
      <diagonal/>
    </border>
    <border>
      <left/>
      <right/>
      <top/>
      <bottom style="thin">
        <color rgb="FF000000"/>
      </bottom>
      <diagonal/>
    </border>
    <border>
      <left/>
      <right/>
      <top style="dash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theme="0" tint="-0.24994659260841701"/>
      </left>
      <right/>
      <top/>
      <bottom style="thin">
        <color indexed="64"/>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style="thin">
        <color indexed="64"/>
      </left>
      <right/>
      <top style="thin">
        <color indexed="64"/>
      </top>
      <bottom style="thin">
        <color indexed="64"/>
      </bottom>
      <diagonal/>
    </border>
    <border>
      <left style="thin">
        <color indexed="64"/>
      </left>
      <right/>
      <top/>
      <bottom style="dashed">
        <color indexed="64"/>
      </bottom>
      <diagonal/>
    </border>
  </borders>
  <cellStyleXfs count="335">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43" fontId="1" fillId="0" borderId="0" applyFont="0" applyFill="0" applyBorder="0" applyAlignment="0" applyProtection="0"/>
    <xf numFmtId="167" fontId="3"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76"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 fillId="0" borderId="0">
      <alignment horizontal="left"/>
    </xf>
    <xf numFmtId="4" fontId="7" fillId="22" borderId="0"/>
    <xf numFmtId="4" fontId="7" fillId="23" borderId="0"/>
    <xf numFmtId="4" fontId="2" fillId="24" borderId="0"/>
    <xf numFmtId="0" fontId="7" fillId="25" borderId="0">
      <alignment horizontal="left"/>
    </xf>
    <xf numFmtId="0" fontId="8" fillId="26" borderId="0"/>
    <xf numFmtId="0" fontId="9" fillId="26" borderId="0"/>
    <xf numFmtId="168" fontId="2" fillId="0" borderId="0">
      <alignment horizontal="right"/>
    </xf>
    <xf numFmtId="0" fontId="10" fillId="27" borderId="0">
      <alignment horizontal="left"/>
    </xf>
    <xf numFmtId="0" fontId="10" fillId="25" borderId="0">
      <alignment horizontal="left"/>
    </xf>
    <xf numFmtId="0" fontId="11" fillId="0" borderId="0">
      <alignment horizontal="left"/>
    </xf>
    <xf numFmtId="0" fontId="2" fillId="0" borderId="0">
      <alignment horizontal="left"/>
    </xf>
    <xf numFmtId="0" fontId="12" fillId="0" borderId="0"/>
    <xf numFmtId="0" fontId="13" fillId="0" borderId="0">
      <alignment horizontal="left"/>
    </xf>
    <xf numFmtId="0" fontId="11" fillId="0" borderId="0"/>
    <xf numFmtId="0" fontId="11" fillId="0" borderId="0"/>
    <xf numFmtId="0" fontId="23" fillId="7" borderId="1" applyNumberFormat="0" applyAlignment="0" applyProtection="0"/>
    <xf numFmtId="0" fontId="24" fillId="0" borderId="6" applyNumberFormat="0" applyFill="0" applyAlignment="0" applyProtection="0"/>
    <xf numFmtId="0" fontId="25" fillId="24" borderId="0" applyNumberFormat="0" applyBorder="0" applyAlignment="0" applyProtection="0"/>
    <xf numFmtId="0" fontId="5" fillId="0" borderId="0"/>
    <xf numFmtId="0" fontId="5" fillId="0" borderId="0"/>
    <xf numFmtId="0" fontId="32" fillId="0" borderId="0"/>
    <xf numFmtId="0" fontId="5" fillId="0" borderId="0"/>
    <xf numFmtId="0" fontId="32" fillId="0" borderId="0"/>
    <xf numFmtId="0" fontId="30" fillId="0" borderId="0"/>
    <xf numFmtId="0" fontId="5" fillId="0" borderId="0" applyNumberFormat="0" applyBorder="0" applyProtection="0"/>
    <xf numFmtId="0" fontId="3" fillId="0" borderId="0"/>
    <xf numFmtId="0" fontId="3" fillId="0" borderId="0"/>
    <xf numFmtId="0" fontId="3" fillId="0" borderId="0"/>
    <xf numFmtId="0" fontId="32" fillId="0" borderId="0"/>
    <xf numFmtId="0" fontId="5" fillId="0" borderId="0"/>
    <xf numFmtId="0" fontId="3" fillId="0" borderId="0"/>
    <xf numFmtId="0" fontId="3" fillId="0" borderId="0"/>
    <xf numFmtId="0" fontId="5" fillId="0" borderId="0"/>
    <xf numFmtId="0" fontId="33" fillId="0" borderId="0" applyNumberFormat="0" applyFont="0" applyBorder="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applyNumberFormat="0" applyBorder="0" applyProtection="0"/>
    <xf numFmtId="0" fontId="6" fillId="0" borderId="0"/>
    <xf numFmtId="0" fontId="5" fillId="0" borderId="0"/>
    <xf numFmtId="0" fontId="5" fillId="0" borderId="0"/>
    <xf numFmtId="0" fontId="5"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2" fillId="0" borderId="0"/>
    <xf numFmtId="0" fontId="5" fillId="0" borderId="0"/>
    <xf numFmtId="0" fontId="32" fillId="0" borderId="0"/>
    <xf numFmtId="0" fontId="5" fillId="0" borderId="0"/>
    <xf numFmtId="0" fontId="32" fillId="0" borderId="0"/>
    <xf numFmtId="0" fontId="5" fillId="0" borderId="0"/>
    <xf numFmtId="0" fontId="32" fillId="0" borderId="0"/>
    <xf numFmtId="0" fontId="5" fillId="0" borderId="0"/>
    <xf numFmtId="0" fontId="32" fillId="0" borderId="0"/>
    <xf numFmtId="0" fontId="3" fillId="0" borderId="0"/>
    <xf numFmtId="0" fontId="4" fillId="0" borderId="0"/>
    <xf numFmtId="0" fontId="3" fillId="28" borderId="7" applyNumberFormat="0" applyFont="0" applyAlignment="0" applyProtection="0"/>
    <xf numFmtId="0" fontId="26" fillId="20" borderId="8" applyNumberFormat="0" applyAlignment="0" applyProtection="0"/>
    <xf numFmtId="9" fontId="1" fillId="0" borderId="0" applyFont="0" applyFill="0" applyBorder="0" applyAlignment="0" applyProtection="0"/>
    <xf numFmtId="0" fontId="3" fillId="0" borderId="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35" fillId="0" borderId="0"/>
    <xf numFmtId="0" fontId="58"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1" fillId="31" borderId="0" applyNumberFormat="0" applyBorder="0" applyAlignment="0" applyProtection="0"/>
    <xf numFmtId="0" fontId="37" fillId="30" borderId="0" applyNumberFormat="0" applyBorder="0" applyAlignment="0" applyProtection="0"/>
    <xf numFmtId="0" fontId="56" fillId="51" borderId="0" applyNumberFormat="0" applyBorder="0" applyAlignment="0" applyProtection="0"/>
    <xf numFmtId="0" fontId="54" fillId="34" borderId="15" applyNumberFormat="0" applyAlignment="0" applyProtection="0"/>
    <xf numFmtId="0" fontId="57" fillId="47" borderId="22" applyNumberFormat="0" applyAlignment="0" applyProtection="0"/>
    <xf numFmtId="0" fontId="38" fillId="47" borderId="15" applyNumberFormat="0" applyAlignment="0" applyProtection="0"/>
    <xf numFmtId="0" fontId="55" fillId="0" borderId="20" applyNumberFormat="0" applyFill="0" applyAlignment="0" applyProtection="0"/>
    <xf numFmtId="0" fontId="39" fillId="48" borderId="16" applyNumberFormat="0" applyAlignment="0" applyProtection="0"/>
    <xf numFmtId="0" fontId="60" fillId="0" borderId="0" applyNumberFormat="0" applyFill="0" applyBorder="0" applyAlignment="0" applyProtection="0"/>
    <xf numFmtId="0" fontId="35" fillId="55" borderId="21" applyNumberFormat="0" applyFont="0" applyAlignment="0" applyProtection="0"/>
    <xf numFmtId="0" fontId="40" fillId="0" borderId="0" applyNumberFormat="0" applyFill="0" applyBorder="0" applyAlignment="0" applyProtection="0"/>
    <xf numFmtId="0" fontId="59" fillId="0" borderId="23" applyNumberFormat="0" applyFill="0" applyAlignment="0" applyProtection="0"/>
    <xf numFmtId="0" fontId="36" fillId="43" borderId="0" applyNumberFormat="0" applyBorder="0" applyAlignment="0" applyProtection="0"/>
    <xf numFmtId="0" fontId="33" fillId="29" borderId="0" applyNumberFormat="0" applyBorder="0" applyAlignment="0" applyProtection="0"/>
    <xf numFmtId="0" fontId="33" fillId="35" borderId="0" applyNumberFormat="0" applyBorder="0" applyAlignment="0" applyProtection="0"/>
    <xf numFmtId="0" fontId="36" fillId="39" borderId="0" applyNumberFormat="0" applyBorder="0" applyAlignment="0" applyProtection="0"/>
    <xf numFmtId="0" fontId="36" fillId="44" borderId="0" applyNumberFormat="0" applyBorder="0" applyAlignment="0" applyProtection="0"/>
    <xf numFmtId="0" fontId="33" fillId="30" borderId="0" applyNumberFormat="0" applyBorder="0" applyAlignment="0" applyProtection="0"/>
    <xf numFmtId="0" fontId="33" fillId="36" borderId="0" applyNumberFormat="0" applyBorder="0" applyAlignment="0" applyProtection="0"/>
    <xf numFmtId="0" fontId="36" fillId="36" borderId="0" applyNumberFormat="0" applyBorder="0" applyAlignment="0" applyProtection="0"/>
    <xf numFmtId="0" fontId="36" fillId="45" borderId="0" applyNumberFormat="0" applyBorder="0" applyAlignment="0" applyProtection="0"/>
    <xf numFmtId="0" fontId="33" fillId="31" borderId="0" applyNumberFormat="0" applyBorder="0" applyAlignment="0" applyProtection="0"/>
    <xf numFmtId="0" fontId="33" fillId="37" borderId="0" applyNumberFormat="0" applyBorder="0" applyAlignment="0" applyProtection="0"/>
    <xf numFmtId="0" fontId="36" fillId="37" borderId="0" applyNumberFormat="0" applyBorder="0" applyAlignment="0" applyProtection="0"/>
    <xf numFmtId="0" fontId="36" fillId="40"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3" fillId="33" borderId="0" applyNumberFormat="0" applyBorder="0" applyAlignment="0" applyProtection="0"/>
    <xf numFmtId="0" fontId="33" fillId="35" borderId="0" applyNumberFormat="0" applyBorder="0" applyAlignment="0" applyProtection="0"/>
    <xf numFmtId="0" fontId="36" fillId="41" borderId="0" applyNumberFormat="0" applyBorder="0" applyAlignment="0" applyProtection="0"/>
    <xf numFmtId="0" fontId="36" fillId="46" borderId="0" applyNumberFormat="0" applyBorder="0" applyAlignment="0" applyProtection="0"/>
    <xf numFmtId="0" fontId="33" fillId="34" borderId="0" applyNumberFormat="0" applyBorder="0" applyAlignment="0" applyProtection="0"/>
    <xf numFmtId="0" fontId="33" fillId="38" borderId="0" applyNumberFormat="0" applyBorder="0" applyAlignment="0" applyProtection="0"/>
    <xf numFmtId="0" fontId="36" fillId="42" borderId="0" applyNumberFormat="0" applyBorder="0" applyAlignment="0" applyProtection="0"/>
    <xf numFmtId="169" fontId="35" fillId="0" borderId="0" applyFont="0" applyFill="0" applyBorder="0" applyAlignment="0" applyProtection="0"/>
    <xf numFmtId="0" fontId="45" fillId="0" borderId="0" applyNumberFormat="0" applyFill="0" applyBorder="0" applyAlignment="0" applyProtection="0"/>
    <xf numFmtId="0" fontId="46" fillId="0" borderId="0" applyNumberFormat="0" applyBorder="0" applyProtection="0">
      <alignment horizontal="left"/>
    </xf>
    <xf numFmtId="4" fontId="47" fillId="49" borderId="0" applyBorder="0" applyProtection="0"/>
    <xf numFmtId="4" fontId="47" fillId="50" borderId="0" applyBorder="0" applyProtection="0"/>
    <xf numFmtId="4" fontId="46" fillId="51" borderId="0" applyBorder="0" applyProtection="0"/>
    <xf numFmtId="0" fontId="47" fillId="52" borderId="0" applyNumberFormat="0" applyBorder="0" applyProtection="0">
      <alignment horizontal="left"/>
    </xf>
    <xf numFmtId="0" fontId="48" fillId="53" borderId="0" applyNumberFormat="0" applyBorder="0" applyProtection="0"/>
    <xf numFmtId="0" fontId="49" fillId="53" borderId="0" applyNumberFormat="0" applyBorder="0" applyProtection="0"/>
    <xf numFmtId="170" fontId="46" fillId="0" borderId="0" applyBorder="0" applyProtection="0">
      <alignment horizontal="right"/>
    </xf>
    <xf numFmtId="0" fontId="50" fillId="54" borderId="0" applyNumberFormat="0" applyBorder="0" applyProtection="0">
      <alignment horizontal="left"/>
    </xf>
    <xf numFmtId="0" fontId="50" fillId="52" borderId="0" applyNumberFormat="0" applyBorder="0" applyProtection="0">
      <alignment horizontal="left"/>
    </xf>
    <xf numFmtId="0" fontId="51" fillId="0" borderId="0" applyNumberFormat="0" applyBorder="0" applyProtection="0">
      <alignment horizontal="left"/>
    </xf>
    <xf numFmtId="0" fontId="46" fillId="0" borderId="0" applyNumberFormat="0" applyBorder="0" applyProtection="0">
      <alignment horizontal="left"/>
    </xf>
    <xf numFmtId="0" fontId="52" fillId="0" borderId="0" applyNumberFormat="0" applyBorder="0" applyProtection="0"/>
    <xf numFmtId="0" fontId="53" fillId="0" borderId="0" applyNumberFormat="0" applyBorder="0" applyProtection="0">
      <alignment horizontal="left"/>
    </xf>
    <xf numFmtId="0" fontId="51" fillId="0" borderId="0" applyNumberFormat="0" applyBorder="0" applyProtection="0"/>
    <xf numFmtId="0" fontId="51"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33" fillId="0" borderId="0" applyNumberForma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5" fillId="0" borderId="0" applyNumberFormat="0" applyFon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3" fillId="0" borderId="0" applyNumberFormat="0" applyBorder="0" applyProtection="0"/>
    <xf numFmtId="0" fontId="35" fillId="0" borderId="0" applyNumberFormat="0" applyFont="0" applyBorder="0" applyProtection="0"/>
    <xf numFmtId="0" fontId="12" fillId="0" borderId="24" applyNumberFormat="0" applyFill="0" applyBorder="0" applyAlignment="0" applyProtection="0"/>
    <xf numFmtId="0" fontId="33" fillId="0" borderId="0"/>
    <xf numFmtId="0" fontId="68" fillId="0" borderId="25" applyNumberFormat="0" applyFill="0" applyAlignment="0" applyProtection="0"/>
    <xf numFmtId="0" fontId="69" fillId="0" borderId="26" applyNumberFormat="0" applyFill="0" applyAlignment="0" applyProtection="0"/>
    <xf numFmtId="0" fontId="70" fillId="0" borderId="0" applyNumberFormat="0" applyFill="0" applyBorder="0" applyAlignment="0" applyProtection="0"/>
    <xf numFmtId="0" fontId="33" fillId="0" borderId="0" applyNumberFormat="0" applyFont="0" applyBorder="0" applyProtection="0"/>
    <xf numFmtId="0" fontId="33" fillId="0" borderId="0" applyNumberFormat="0" applyFont="0" applyBorder="0" applyProtection="0"/>
    <xf numFmtId="0" fontId="75" fillId="0" borderId="0" applyNumberFormat="0" applyFill="0" applyBorder="0" applyAlignment="0" applyProtection="0"/>
    <xf numFmtId="0" fontId="12" fillId="0" borderId="0" applyProtection="0">
      <alignment horizontal="left" vertical="top"/>
    </xf>
  </cellStyleXfs>
  <cellXfs count="274">
    <xf numFmtId="0" fontId="0" fillId="0" borderId="0" xfId="0"/>
    <xf numFmtId="0" fontId="34" fillId="0" borderId="0" xfId="0" applyFont="1" applyAlignment="1">
      <alignment vertical="center"/>
    </xf>
    <xf numFmtId="0" fontId="12" fillId="0" borderId="0" xfId="326" applyBorder="1"/>
    <xf numFmtId="0" fontId="12" fillId="0" borderId="0" xfId="0" applyFont="1"/>
    <xf numFmtId="0" fontId="3" fillId="0" borderId="0" xfId="0" applyFont="1"/>
    <xf numFmtId="0" fontId="61" fillId="0" borderId="0" xfId="0" applyFont="1" applyAlignment="1">
      <alignment horizontal="center"/>
    </xf>
    <xf numFmtId="0" fontId="3" fillId="0" borderId="0" xfId="0" applyFont="1" applyAlignment="1">
      <alignment wrapText="1"/>
    </xf>
    <xf numFmtId="0" fontId="2" fillId="0" borderId="0" xfId="0" applyFont="1" applyAlignment="1">
      <alignment wrapText="1"/>
    </xf>
    <xf numFmtId="0" fontId="62" fillId="0" borderId="0" xfId="36" applyFont="1" applyFill="1" applyAlignment="1" applyProtection="1"/>
    <xf numFmtId="0" fontId="62" fillId="0" borderId="0" xfId="36" applyFont="1" applyAlignment="1" applyProtection="1"/>
    <xf numFmtId="0" fontId="1" fillId="0" borderId="0" xfId="0" applyFont="1"/>
    <xf numFmtId="0" fontId="12" fillId="0" borderId="0" xfId="0" applyFont="1" applyAlignment="1">
      <alignment vertical="center"/>
    </xf>
    <xf numFmtId="0" fontId="63" fillId="0" borderId="0" xfId="0" applyFont="1" applyAlignment="1">
      <alignment vertical="center"/>
    </xf>
    <xf numFmtId="0" fontId="63" fillId="0" borderId="0" xfId="0" applyFont="1"/>
    <xf numFmtId="9" fontId="3" fillId="0" borderId="0" xfId="162" applyFont="1" applyFill="1" applyBorder="1"/>
    <xf numFmtId="0" fontId="61" fillId="0" borderId="11" xfId="158" applyFont="1" applyBorder="1" applyAlignment="1">
      <alignment horizontal="left" vertical="center" wrapText="1"/>
    </xf>
    <xf numFmtId="0" fontId="63" fillId="0" borderId="0" xfId="0" applyFont="1" applyAlignment="1">
      <alignment vertical="center" wrapText="1"/>
    </xf>
    <xf numFmtId="0" fontId="12" fillId="0" borderId="0" xfId="326" applyFill="1" applyBorder="1" applyAlignment="1" applyProtection="1">
      <alignment vertical="center"/>
    </xf>
    <xf numFmtId="0" fontId="3" fillId="0" borderId="0" xfId="0" quotePrefix="1" applyFont="1" applyAlignment="1">
      <alignment horizontal="left"/>
    </xf>
    <xf numFmtId="9" fontId="3" fillId="0" borderId="0" xfId="162" applyFont="1" applyBorder="1"/>
    <xf numFmtId="0" fontId="61" fillId="0" borderId="10" xfId="158" applyFont="1" applyBorder="1" applyAlignment="1">
      <alignment horizontal="left" vertical="center" wrapText="1"/>
    </xf>
    <xf numFmtId="0" fontId="61" fillId="0" borderId="10" xfId="0" applyFont="1" applyBorder="1" applyAlignment="1">
      <alignment horizontal="left" vertical="center" wrapText="1"/>
    </xf>
    <xf numFmtId="0" fontId="4" fillId="0" borderId="0" xfId="159" applyAlignment="1">
      <alignmen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0" xfId="159" applyFont="1" applyAlignment="1">
      <alignment vertical="center" wrapText="1"/>
    </xf>
    <xf numFmtId="9" fontId="3" fillId="0" borderId="10" xfId="162" applyFont="1" applyFill="1" applyBorder="1"/>
    <xf numFmtId="9" fontId="3" fillId="0" borderId="0" xfId="162" applyFont="1" applyBorder="1" applyAlignment="1">
      <alignment horizontal="right" vertical="center"/>
    </xf>
    <xf numFmtId="9" fontId="3" fillId="0" borderId="10" xfId="162" applyFont="1" applyBorder="1" applyAlignment="1">
      <alignment horizontal="right" vertical="center"/>
    </xf>
    <xf numFmtId="9" fontId="3" fillId="0" borderId="0" xfId="158" applyNumberFormat="1" applyAlignment="1">
      <alignment horizontal="right" vertical="center"/>
    </xf>
    <xf numFmtId="9" fontId="3" fillId="0" borderId="10" xfId="158" applyNumberFormat="1" applyBorder="1" applyAlignment="1">
      <alignment horizontal="right" vertical="center"/>
    </xf>
    <xf numFmtId="0" fontId="3" fillId="0" borderId="0" xfId="0" quotePrefix="1" applyFont="1" applyAlignment="1">
      <alignment horizontal="left" vertical="center"/>
    </xf>
    <xf numFmtId="0" fontId="3" fillId="0" borderId="10" xfId="0" quotePrefix="1" applyFont="1" applyBorder="1" applyAlignment="1">
      <alignment horizontal="left" vertical="center"/>
    </xf>
    <xf numFmtId="0" fontId="12" fillId="0" borderId="0" xfId="63" applyFont="1" applyAlignment="1" applyProtection="1">
      <alignment vertical="center"/>
    </xf>
    <xf numFmtId="0" fontId="65" fillId="0" borderId="0" xfId="63" applyFont="1" applyAlignment="1" applyProtection="1">
      <alignment horizontal="right" vertical="center"/>
    </xf>
    <xf numFmtId="0" fontId="65" fillId="0" borderId="0" xfId="63" applyFont="1" applyAlignment="1" applyProtection="1">
      <alignment horizontal="right" vertical="center" wrapText="1"/>
    </xf>
    <xf numFmtId="0" fontId="61" fillId="0" borderId="10" xfId="158" applyFont="1" applyBorder="1" applyAlignment="1">
      <alignment horizontal="right" vertical="center" wrapText="1"/>
    </xf>
    <xf numFmtId="0" fontId="64" fillId="0" borderId="0" xfId="159" applyFont="1" applyAlignment="1">
      <alignment vertical="center" wrapText="1"/>
    </xf>
    <xf numFmtId="0" fontId="64" fillId="0" borderId="0" xfId="159" applyFont="1" applyAlignment="1">
      <alignment vertical="center"/>
    </xf>
    <xf numFmtId="0" fontId="66" fillId="0" borderId="0" xfId="63" applyFont="1" applyBorder="1" applyAlignment="1" applyProtection="1">
      <alignment horizontal="left"/>
    </xf>
    <xf numFmtId="0" fontId="3" fillId="0" borderId="0" xfId="0" applyFont="1" applyAlignment="1">
      <alignment horizontal="left" vertical="center"/>
    </xf>
    <xf numFmtId="165" fontId="3" fillId="0" borderId="0" xfId="28" applyNumberFormat="1" applyFont="1" applyFill="1" applyAlignment="1">
      <alignment horizontal="right" vertical="center"/>
    </xf>
    <xf numFmtId="9" fontId="3" fillId="0" borderId="0" xfId="162" applyFont="1" applyFill="1" applyBorder="1" applyAlignment="1">
      <alignment horizontal="right" vertical="center"/>
    </xf>
    <xf numFmtId="0" fontId="3" fillId="0" borderId="13" xfId="0" quotePrefix="1" applyFont="1" applyBorder="1" applyAlignment="1">
      <alignment horizontal="left" vertical="center"/>
    </xf>
    <xf numFmtId="165" fontId="3" fillId="0" borderId="13" xfId="28" applyNumberFormat="1" applyFont="1" applyFill="1" applyBorder="1" applyAlignment="1">
      <alignment horizontal="right" vertical="center"/>
    </xf>
    <xf numFmtId="9" fontId="3" fillId="0" borderId="13" xfId="162" applyFont="1" applyFill="1" applyBorder="1" applyAlignment="1">
      <alignment horizontal="right" vertical="center"/>
    </xf>
    <xf numFmtId="165" fontId="3" fillId="0" borderId="0" xfId="28" applyNumberFormat="1" applyFont="1" applyFill="1" applyBorder="1" applyAlignment="1">
      <alignment horizontal="right" vertical="center"/>
    </xf>
    <xf numFmtId="0" fontId="3" fillId="0" borderId="13" xfId="0" applyFont="1" applyBorder="1" applyAlignment="1">
      <alignment horizontal="left" vertical="center"/>
    </xf>
    <xf numFmtId="3" fontId="3" fillId="0" borderId="13" xfId="0" applyNumberFormat="1" applyFont="1" applyBorder="1" applyAlignment="1">
      <alignment horizontal="right" vertical="center"/>
    </xf>
    <xf numFmtId="3" fontId="3" fillId="0" borderId="0" xfId="0" applyNumberFormat="1" applyFont="1" applyAlignment="1">
      <alignment horizontal="right" vertical="center"/>
    </xf>
    <xf numFmtId="0" fontId="3" fillId="0" borderId="10" xfId="0" applyFont="1" applyBorder="1" applyAlignment="1">
      <alignment horizontal="left" vertical="center"/>
    </xf>
    <xf numFmtId="164" fontId="3" fillId="0" borderId="0" xfId="162" applyNumberFormat="1" applyFont="1" applyFill="1" applyBorder="1" applyAlignment="1">
      <alignment horizontal="right" vertical="center"/>
    </xf>
    <xf numFmtId="164" fontId="3" fillId="0" borderId="13" xfId="162" applyNumberFormat="1" applyFont="1" applyFill="1" applyBorder="1" applyAlignment="1">
      <alignment horizontal="right" vertical="center"/>
    </xf>
    <xf numFmtId="9" fontId="3" fillId="0" borderId="13" xfId="0" applyNumberFormat="1" applyFont="1" applyBorder="1" applyAlignment="1">
      <alignment horizontal="right" vertical="center"/>
    </xf>
    <xf numFmtId="0" fontId="63" fillId="0" borderId="0" xfId="0" applyFont="1" applyAlignment="1">
      <alignment horizontal="left" vertical="center"/>
    </xf>
    <xf numFmtId="165" fontId="1" fillId="0" borderId="0" xfId="28" applyNumberFormat="1" applyFont="1" applyBorder="1"/>
    <xf numFmtId="0" fontId="46" fillId="0" borderId="0" xfId="273" applyFont="1" applyAlignment="1">
      <alignment vertical="center" wrapText="1"/>
    </xf>
    <xf numFmtId="0" fontId="46" fillId="0" borderId="0" xfId="240" applyFont="1" applyAlignment="1">
      <alignment vertical="center" wrapText="1"/>
    </xf>
    <xf numFmtId="0" fontId="46" fillId="0" borderId="0" xfId="324" applyFont="1" applyAlignment="1">
      <alignment vertical="center" wrapText="1"/>
    </xf>
    <xf numFmtId="0" fontId="46" fillId="0" borderId="0" xfId="237" applyFont="1" applyAlignment="1">
      <alignment vertical="center" wrapText="1"/>
    </xf>
    <xf numFmtId="0" fontId="46" fillId="0" borderId="0" xfId="167" applyFont="1" applyAlignment="1">
      <alignment vertical="center" wrapText="1"/>
    </xf>
    <xf numFmtId="0" fontId="35" fillId="0" borderId="0" xfId="273" applyFont="1" applyAlignment="1">
      <alignment vertical="center" wrapText="1"/>
    </xf>
    <xf numFmtId="0" fontId="35" fillId="0" borderId="0" xfId="237" applyFont="1" applyAlignment="1">
      <alignment vertical="center" wrapText="1"/>
    </xf>
    <xf numFmtId="0" fontId="35" fillId="0" borderId="0" xfId="240" applyFont="1" applyAlignment="1">
      <alignment vertical="center" wrapText="1"/>
    </xf>
    <xf numFmtId="1" fontId="3" fillId="0" borderId="0" xfId="68" applyNumberFormat="1" applyFont="1" applyAlignment="1">
      <alignment horizontal="left"/>
    </xf>
    <xf numFmtId="1" fontId="61" fillId="0" borderId="0" xfId="68" applyNumberFormat="1" applyFont="1" applyAlignment="1" applyProtection="1">
      <alignment horizontal="left"/>
      <protection locked="0"/>
    </xf>
    <xf numFmtId="1" fontId="3" fillId="0" borderId="13" xfId="68" applyNumberFormat="1" applyFont="1" applyBorder="1" applyAlignment="1">
      <alignment horizontal="left"/>
    </xf>
    <xf numFmtId="166" fontId="3" fillId="0" borderId="13" xfId="68" applyNumberFormat="1" applyFont="1" applyBorder="1" applyAlignment="1">
      <alignment horizontal="left"/>
    </xf>
    <xf numFmtId="166" fontId="3" fillId="0" borderId="0" xfId="68" applyNumberFormat="1" applyFont="1" applyAlignment="1">
      <alignment horizontal="left"/>
    </xf>
    <xf numFmtId="0" fontId="3" fillId="0" borderId="0" xfId="68" applyFont="1"/>
    <xf numFmtId="1" fontId="61" fillId="0" borderId="0" xfId="68" applyNumberFormat="1" applyFont="1"/>
    <xf numFmtId="1" fontId="3" fillId="0" borderId="13" xfId="68" applyNumberFormat="1" applyFont="1" applyBorder="1" applyAlignment="1" applyProtection="1">
      <alignment horizontal="left"/>
      <protection locked="0"/>
    </xf>
    <xf numFmtId="1" fontId="3" fillId="0" borderId="0" xfId="68" applyNumberFormat="1" applyFont="1" applyAlignment="1" applyProtection="1">
      <alignment horizontal="left"/>
      <protection locked="0"/>
    </xf>
    <xf numFmtId="1" fontId="61" fillId="0" borderId="10" xfId="68" applyNumberFormat="1" applyFont="1" applyBorder="1"/>
    <xf numFmtId="0" fontId="3" fillId="0" borderId="0" xfId="241" applyFont="1" applyAlignment="1">
      <alignment vertical="center" wrapText="1"/>
    </xf>
    <xf numFmtId="0" fontId="2" fillId="0" borderId="0" xfId="237" applyFont="1" applyAlignment="1">
      <alignment vertical="center" wrapText="1"/>
    </xf>
    <xf numFmtId="0" fontId="61" fillId="0" borderId="11" xfId="0" quotePrefix="1" applyFont="1" applyBorder="1" applyAlignment="1">
      <alignment horizontal="right" vertical="center"/>
    </xf>
    <xf numFmtId="0" fontId="61" fillId="0" borderId="11" xfId="0" applyFont="1" applyBorder="1" applyAlignment="1">
      <alignment horizontal="right" vertical="center" wrapText="1"/>
    </xf>
    <xf numFmtId="0" fontId="65" fillId="0" borderId="0" xfId="63" applyFont="1" applyAlignment="1" applyProtection="1">
      <alignment vertical="center"/>
    </xf>
    <xf numFmtId="0" fontId="63" fillId="0" borderId="0" xfId="63" applyFont="1" applyAlignment="1" applyProtection="1">
      <alignment vertical="center"/>
    </xf>
    <xf numFmtId="0" fontId="1" fillId="0" borderId="0" xfId="63" applyFont="1" applyProtection="1"/>
    <xf numFmtId="49" fontId="61" fillId="0" borderId="10" xfId="158" applyNumberFormat="1" applyFont="1" applyBorder="1" applyAlignment="1">
      <alignment horizontal="right" vertical="center" wrapText="1"/>
    </xf>
    <xf numFmtId="0" fontId="12" fillId="0" borderId="0" xfId="63" applyFont="1" applyAlignment="1" applyProtection="1">
      <alignment horizontal="left" vertical="center"/>
    </xf>
    <xf numFmtId="0" fontId="1" fillId="0" borderId="0" xfId="63" applyFont="1" applyAlignment="1" applyProtection="1">
      <alignment horizontal="left" vertical="center"/>
    </xf>
    <xf numFmtId="0" fontId="67" fillId="0" borderId="0" xfId="63" applyFont="1" applyAlignment="1" applyProtection="1">
      <alignment vertical="center"/>
    </xf>
    <xf numFmtId="0" fontId="67" fillId="0" borderId="0" xfId="63" applyFont="1" applyAlignment="1" applyProtection="1">
      <alignment horizontal="left" vertical="center" wrapText="1"/>
    </xf>
    <xf numFmtId="0" fontId="1" fillId="0" borderId="0" xfId="63" applyFont="1" applyAlignment="1" applyProtection="1">
      <alignment horizontal="left"/>
    </xf>
    <xf numFmtId="0" fontId="61" fillId="0" borderId="0" xfId="63" applyFont="1" applyAlignment="1" applyProtection="1">
      <alignment horizontal="left" wrapText="1"/>
    </xf>
    <xf numFmtId="0" fontId="61" fillId="0" borderId="0" xfId="158" applyFont="1" applyAlignment="1">
      <alignment vertical="center"/>
    </xf>
    <xf numFmtId="165" fontId="3" fillId="0" borderId="0" xfId="28" applyNumberFormat="1" applyFont="1" applyFill="1"/>
    <xf numFmtId="0" fontId="12" fillId="0" borderId="0" xfId="63" applyFont="1" applyAlignment="1" applyProtection="1">
      <alignment horizontal="left" vertical="top"/>
    </xf>
    <xf numFmtId="0" fontId="65" fillId="0" borderId="0" xfId="63" applyFont="1" applyAlignment="1" applyProtection="1">
      <alignment vertical="top"/>
    </xf>
    <xf numFmtId="49" fontId="3" fillId="0" borderId="0" xfId="158" applyNumberFormat="1" applyAlignment="1">
      <alignment horizontal="left" vertical="center" wrapText="1"/>
    </xf>
    <xf numFmtId="49" fontId="3" fillId="0" borderId="12" xfId="158" applyNumberFormat="1" applyBorder="1" applyAlignment="1">
      <alignment horizontal="left" vertical="center" wrapText="1"/>
    </xf>
    <xf numFmtId="0" fontId="1" fillId="0" borderId="0" xfId="63" applyFont="1" applyBorder="1" applyAlignment="1" applyProtection="1">
      <alignment horizontal="left" vertical="center"/>
    </xf>
    <xf numFmtId="0" fontId="1" fillId="0" borderId="0" xfId="63" applyFont="1" applyBorder="1" applyAlignment="1" applyProtection="1">
      <alignment horizontal="left" wrapText="1"/>
    </xf>
    <xf numFmtId="0" fontId="1" fillId="0" borderId="0" xfId="63" applyFont="1" applyBorder="1" applyProtection="1"/>
    <xf numFmtId="0" fontId="61" fillId="0" borderId="10" xfId="68" quotePrefix="1" applyFont="1" applyBorder="1" applyAlignment="1">
      <alignment horizontal="left" vertical="center"/>
    </xf>
    <xf numFmtId="3" fontId="3" fillId="0" borderId="0" xfId="162" applyNumberFormat="1" applyFont="1" applyFill="1" applyBorder="1" applyAlignment="1">
      <alignment horizontal="right" vertical="center"/>
    </xf>
    <xf numFmtId="3" fontId="3" fillId="0" borderId="12" xfId="162" applyNumberFormat="1" applyFont="1" applyFill="1" applyBorder="1" applyAlignment="1">
      <alignment horizontal="right" vertical="center"/>
    </xf>
    <xf numFmtId="3" fontId="3" fillId="0" borderId="12" xfId="158" applyNumberFormat="1" applyBorder="1" applyAlignment="1">
      <alignment horizontal="right" vertical="center"/>
    </xf>
    <xf numFmtId="165" fontId="63" fillId="0" borderId="0" xfId="28" applyNumberFormat="1" applyFont="1" applyAlignment="1">
      <alignment horizontal="right" vertical="center"/>
    </xf>
    <xf numFmtId="0" fontId="1" fillId="0" borderId="0" xfId="63" applyFont="1" applyBorder="1" applyAlignment="1" applyProtection="1">
      <alignment horizontal="right" wrapText="1"/>
    </xf>
    <xf numFmtId="0" fontId="1" fillId="0" borderId="0" xfId="63" applyFont="1" applyBorder="1" applyAlignment="1" applyProtection="1">
      <alignment horizontal="right"/>
    </xf>
    <xf numFmtId="165" fontId="1" fillId="0" borderId="0" xfId="28" applyNumberFormat="1" applyFont="1" applyBorder="1" applyAlignment="1">
      <alignment horizontal="right"/>
    </xf>
    <xf numFmtId="0" fontId="61" fillId="0" borderId="10" xfId="64" quotePrefix="1" applyFont="1" applyBorder="1" applyAlignment="1">
      <alignment horizontal="right" vertical="center"/>
    </xf>
    <xf numFmtId="0" fontId="12" fillId="0" borderId="0" xfId="0" applyFont="1" applyAlignment="1">
      <alignment horizontal="left" vertical="top"/>
    </xf>
    <xf numFmtId="0" fontId="3" fillId="0" borderId="0" xfId="0" quotePrefix="1" applyFont="1" applyAlignment="1">
      <alignment horizontal="left" wrapText="1"/>
    </xf>
    <xf numFmtId="0" fontId="3" fillId="0" borderId="10" xfId="0" quotePrefix="1" applyFont="1" applyBorder="1" applyAlignment="1">
      <alignment horizontal="left"/>
    </xf>
    <xf numFmtId="0" fontId="12" fillId="0" borderId="0" xfId="326" applyFill="1" applyBorder="1" applyAlignment="1" applyProtection="1">
      <alignment horizontal="left" vertical="top"/>
    </xf>
    <xf numFmtId="165" fontId="3" fillId="0" borderId="10" xfId="28" applyNumberFormat="1" applyFont="1" applyFill="1" applyBorder="1"/>
    <xf numFmtId="49" fontId="3" fillId="0" borderId="14" xfId="158" applyNumberFormat="1" applyBorder="1" applyAlignment="1">
      <alignment horizontal="left" vertical="center" wrapText="1"/>
    </xf>
    <xf numFmtId="0" fontId="62" fillId="0" borderId="0" xfId="37" applyFont="1" applyFill="1" applyAlignment="1" applyProtection="1">
      <alignment horizontal="left" vertical="center"/>
    </xf>
    <xf numFmtId="0" fontId="61" fillId="0" borderId="11" xfId="68" quotePrefix="1" applyFont="1" applyBorder="1" applyAlignment="1">
      <alignment horizontal="left" vertical="center"/>
    </xf>
    <xf numFmtId="1" fontId="61" fillId="0" borderId="10" xfId="68" applyNumberFormat="1" applyFont="1" applyBorder="1" applyAlignment="1" applyProtection="1">
      <alignment horizontal="left"/>
      <protection locked="0"/>
    </xf>
    <xf numFmtId="3" fontId="71" fillId="0" borderId="10" xfId="331" applyNumberFormat="1" applyFont="1" applyBorder="1" applyAlignment="1">
      <alignment horizontal="right"/>
    </xf>
    <xf numFmtId="3" fontId="35" fillId="0" borderId="0" xfId="331" applyNumberFormat="1" applyFont="1" applyAlignment="1">
      <alignment horizontal="right"/>
    </xf>
    <xf numFmtId="3" fontId="35" fillId="0" borderId="0" xfId="327" applyNumberFormat="1" applyFont="1" applyAlignment="1">
      <alignment horizontal="right"/>
    </xf>
    <xf numFmtId="0" fontId="61" fillId="0" borderId="0" xfId="0" applyFont="1" applyAlignment="1">
      <alignment vertical="center"/>
    </xf>
    <xf numFmtId="1" fontId="61" fillId="0" borderId="10" xfId="63" applyNumberFormat="1" applyFont="1" applyBorder="1" applyAlignment="1" applyProtection="1">
      <alignment vertical="center"/>
    </xf>
    <xf numFmtId="3" fontId="71" fillId="0" borderId="10" xfId="327" applyNumberFormat="1" applyFont="1" applyBorder="1" applyAlignment="1">
      <alignment horizontal="right"/>
    </xf>
    <xf numFmtId="0" fontId="61" fillId="0" borderId="10" xfId="0" applyFont="1" applyBorder="1" applyAlignment="1">
      <alignment vertical="center"/>
    </xf>
    <xf numFmtId="3" fontId="71" fillId="0" borderId="27" xfId="327" applyNumberFormat="1" applyFont="1" applyBorder="1" applyAlignment="1">
      <alignment horizontal="right" vertical="center"/>
    </xf>
    <xf numFmtId="9" fontId="72" fillId="0" borderId="13" xfId="0" applyNumberFormat="1" applyFont="1" applyBorder="1" applyAlignment="1">
      <alignment horizontal="right" vertical="center"/>
    </xf>
    <xf numFmtId="164" fontId="72" fillId="0" borderId="13" xfId="162" applyNumberFormat="1" applyFont="1" applyFill="1" applyBorder="1" applyAlignment="1">
      <alignment horizontal="right" vertical="center"/>
    </xf>
    <xf numFmtId="165" fontId="3" fillId="0" borderId="0" xfId="28" applyNumberFormat="1" applyFont="1" applyFill="1" applyBorder="1"/>
    <xf numFmtId="0" fontId="76" fillId="0" borderId="0" xfId="36" applyFill="1" applyAlignment="1" applyProtection="1"/>
    <xf numFmtId="165" fontId="3" fillId="0" borderId="0" xfId="28" applyNumberFormat="1" applyFont="1"/>
    <xf numFmtId="165" fontId="3" fillId="0" borderId="10" xfId="28" applyNumberFormat="1" applyFont="1" applyBorder="1"/>
    <xf numFmtId="165" fontId="3" fillId="0" borderId="0" xfId="162" applyNumberFormat="1" applyFont="1" applyBorder="1" applyAlignment="1">
      <alignment horizontal="right"/>
    </xf>
    <xf numFmtId="165" fontId="3" fillId="0" borderId="0" xfId="162" applyNumberFormat="1" applyFont="1" applyFill="1" applyBorder="1" applyAlignment="1">
      <alignment horizontal="right"/>
    </xf>
    <xf numFmtId="165" fontId="3" fillId="0" borderId="10" xfId="162" applyNumberFormat="1" applyFont="1" applyFill="1" applyBorder="1" applyAlignment="1">
      <alignment horizontal="right"/>
    </xf>
    <xf numFmtId="165" fontId="3" fillId="0" borderId="10" xfId="162" applyNumberFormat="1" applyFont="1" applyBorder="1" applyAlignment="1">
      <alignment horizontal="right"/>
    </xf>
    <xf numFmtId="165" fontId="3" fillId="0" borderId="0" xfId="158" applyNumberFormat="1" applyAlignment="1">
      <alignment horizontal="right"/>
    </xf>
    <xf numFmtId="165" fontId="3" fillId="0" borderId="10" xfId="158" applyNumberFormat="1" applyBorder="1" applyAlignment="1">
      <alignment horizontal="right"/>
    </xf>
    <xf numFmtId="165" fontId="3" fillId="0" borderId="0" xfId="158" applyNumberFormat="1"/>
    <xf numFmtId="165" fontId="3" fillId="0" borderId="10" xfId="158" applyNumberFormat="1" applyBorder="1"/>
    <xf numFmtId="165" fontId="3" fillId="0" borderId="0" xfId="158" applyNumberFormat="1" applyAlignment="1">
      <alignment horizontal="right" vertical="center"/>
    </xf>
    <xf numFmtId="165" fontId="3" fillId="0" borderId="10" xfId="158" applyNumberFormat="1" applyBorder="1" applyAlignment="1">
      <alignment horizontal="right" vertical="center"/>
    </xf>
    <xf numFmtId="9" fontId="65" fillId="0" borderId="0" xfId="162" applyFont="1" applyAlignment="1" applyProtection="1">
      <alignment vertical="center"/>
    </xf>
    <xf numFmtId="9" fontId="0" fillId="0" borderId="0" xfId="162" applyFont="1"/>
    <xf numFmtId="49" fontId="61" fillId="0" borderId="28" xfId="158" applyNumberFormat="1" applyFont="1" applyBorder="1" applyAlignment="1">
      <alignment horizontal="left" vertical="center" wrapText="1"/>
    </xf>
    <xf numFmtId="3" fontId="61" fillId="0" borderId="28" xfId="158" applyNumberFormat="1" applyFont="1" applyBorder="1" applyAlignment="1">
      <alignment horizontal="right" vertical="center"/>
    </xf>
    <xf numFmtId="165" fontId="3" fillId="0" borderId="13" xfId="28" applyNumberFormat="1" applyFont="1" applyFill="1" applyBorder="1"/>
    <xf numFmtId="165" fontId="3" fillId="0" borderId="13" xfId="158" applyNumberFormat="1" applyBorder="1" applyAlignment="1">
      <alignment horizontal="right" vertical="center"/>
    </xf>
    <xf numFmtId="9" fontId="3" fillId="0" borderId="13" xfId="158" applyNumberFormat="1" applyBorder="1" applyAlignment="1">
      <alignment horizontal="right" vertical="center"/>
    </xf>
    <xf numFmtId="0" fontId="61" fillId="0" borderId="11" xfId="0" quotePrefix="1" applyFont="1" applyBorder="1" applyAlignment="1">
      <alignment horizontal="left" vertical="center"/>
    </xf>
    <xf numFmtId="9" fontId="61" fillId="0" borderId="28" xfId="162" applyFont="1" applyBorder="1" applyAlignment="1">
      <alignment horizontal="right" vertical="center"/>
    </xf>
    <xf numFmtId="9" fontId="61" fillId="0" borderId="28" xfId="158" applyNumberFormat="1" applyFont="1" applyBorder="1" applyAlignment="1">
      <alignment horizontal="right" vertical="center"/>
    </xf>
    <xf numFmtId="3" fontId="3" fillId="0" borderId="13" xfId="0" applyNumberFormat="1" applyFont="1" applyBorder="1"/>
    <xf numFmtId="3" fontId="3" fillId="0" borderId="0" xfId="0" applyNumberFormat="1" applyFont="1"/>
    <xf numFmtId="3" fontId="3" fillId="0" borderId="10" xfId="0" applyNumberFormat="1" applyFont="1" applyBorder="1"/>
    <xf numFmtId="0" fontId="73" fillId="56" borderId="36" xfId="0" applyFont="1" applyFill="1" applyBorder="1" applyAlignment="1">
      <alignment horizontal="left" vertical="center" wrapText="1"/>
    </xf>
    <xf numFmtId="0" fontId="73" fillId="56" borderId="37" xfId="0" applyFont="1" applyFill="1" applyBorder="1" applyAlignment="1">
      <alignment horizontal="left" vertical="center" wrapText="1"/>
    </xf>
    <xf numFmtId="49" fontId="73" fillId="56" borderId="37" xfId="158" applyNumberFormat="1" applyFont="1" applyFill="1" applyBorder="1" applyAlignment="1">
      <alignment horizontal="right" vertical="center" wrapText="1"/>
    </xf>
    <xf numFmtId="49" fontId="73" fillId="56" borderId="38" xfId="158" applyNumberFormat="1" applyFont="1" applyFill="1" applyBorder="1" applyAlignment="1">
      <alignment horizontal="right" vertical="center" wrapText="1"/>
    </xf>
    <xf numFmtId="0" fontId="3" fillId="0" borderId="39" xfId="0" applyFont="1" applyBorder="1"/>
    <xf numFmtId="3" fontId="3" fillId="0" borderId="40" xfId="0" applyNumberFormat="1" applyFont="1" applyBorder="1" applyAlignment="1">
      <alignment horizontal="right"/>
    </xf>
    <xf numFmtId="3" fontId="3" fillId="0" borderId="41" xfId="0" applyNumberFormat="1" applyFont="1" applyBorder="1" applyAlignment="1">
      <alignment horizontal="right"/>
    </xf>
    <xf numFmtId="0" fontId="3" fillId="0" borderId="42" xfId="0" applyFont="1" applyBorder="1"/>
    <xf numFmtId="3" fontId="3" fillId="0" borderId="43" xfId="0" applyNumberFormat="1" applyFont="1" applyBorder="1" applyAlignment="1">
      <alignment horizontal="right"/>
    </xf>
    <xf numFmtId="3" fontId="3" fillId="0" borderId="44" xfId="0" applyNumberFormat="1" applyFont="1" applyBorder="1" applyAlignment="1">
      <alignment horizontal="right"/>
    </xf>
    <xf numFmtId="3" fontId="3" fillId="0" borderId="38" xfId="0" applyNumberFormat="1" applyFont="1" applyBorder="1" applyAlignment="1">
      <alignment horizontal="right"/>
    </xf>
    <xf numFmtId="0" fontId="3" fillId="0" borderId="36" xfId="0" applyFont="1" applyBorder="1"/>
    <xf numFmtId="3" fontId="3" fillId="0" borderId="37" xfId="0" applyNumberFormat="1" applyFont="1" applyBorder="1" applyAlignment="1">
      <alignment horizontal="right"/>
    </xf>
    <xf numFmtId="9" fontId="3" fillId="0" borderId="0" xfId="162" applyFont="1" applyAlignment="1">
      <alignment horizontal="right" vertical="center"/>
    </xf>
    <xf numFmtId="0" fontId="61" fillId="0" borderId="45" xfId="158" applyFont="1" applyBorder="1" applyAlignment="1">
      <alignment horizontal="left" vertical="center" wrapText="1"/>
    </xf>
    <xf numFmtId="0" fontId="61" fillId="0" borderId="11" xfId="158" applyFont="1" applyBorder="1" applyAlignment="1">
      <alignment horizontal="right" vertical="center" wrapText="1"/>
    </xf>
    <xf numFmtId="0" fontId="61" fillId="0" borderId="35" xfId="158" applyFont="1" applyBorder="1" applyAlignment="1">
      <alignment horizontal="right" vertical="center" wrapText="1"/>
    </xf>
    <xf numFmtId="9" fontId="3" fillId="0" borderId="13" xfId="162" applyFont="1" applyBorder="1"/>
    <xf numFmtId="9" fontId="3" fillId="0" borderId="30" xfId="162" applyFont="1" applyBorder="1"/>
    <xf numFmtId="9" fontId="3" fillId="0" borderId="0" xfId="0" applyNumberFormat="1" applyFont="1"/>
    <xf numFmtId="9" fontId="3" fillId="0" borderId="32" xfId="0" applyNumberFormat="1" applyFont="1" applyBorder="1"/>
    <xf numFmtId="9" fontId="3" fillId="0" borderId="13" xfId="0" applyNumberFormat="1" applyFont="1" applyBorder="1"/>
    <xf numFmtId="9" fontId="3" fillId="0" borderId="30" xfId="0" applyNumberFormat="1" applyFont="1" applyBorder="1"/>
    <xf numFmtId="9" fontId="3" fillId="0" borderId="10" xfId="0" applyNumberFormat="1" applyFont="1" applyBorder="1"/>
    <xf numFmtId="9" fontId="3" fillId="0" borderId="34" xfId="0" applyNumberFormat="1" applyFont="1" applyBorder="1"/>
    <xf numFmtId="165" fontId="3" fillId="0" borderId="13" xfId="162" applyNumberFormat="1" applyFont="1" applyBorder="1" applyAlignment="1">
      <alignment horizontal="right"/>
    </xf>
    <xf numFmtId="0" fontId="3" fillId="0" borderId="13" xfId="0" quotePrefix="1" applyFont="1" applyBorder="1" applyAlignment="1">
      <alignment horizontal="left"/>
    </xf>
    <xf numFmtId="0" fontId="3" fillId="0" borderId="40" xfId="0" applyFont="1" applyBorder="1" applyAlignment="1">
      <alignment horizontal="left"/>
    </xf>
    <xf numFmtId="0" fontId="3" fillId="0" borderId="43" xfId="0" applyFont="1" applyBorder="1" applyAlignment="1">
      <alignment horizontal="left"/>
    </xf>
    <xf numFmtId="0" fontId="3" fillId="0" borderId="37" xfId="0" applyFont="1" applyBorder="1" applyAlignment="1">
      <alignment horizontal="left"/>
    </xf>
    <xf numFmtId="0" fontId="72" fillId="0" borderId="43" xfId="0" applyFont="1" applyBorder="1" applyAlignment="1">
      <alignment horizontal="left"/>
    </xf>
    <xf numFmtId="0" fontId="72" fillId="0" borderId="37" xfId="0" applyFont="1" applyBorder="1" applyAlignment="1">
      <alignment horizontal="left"/>
    </xf>
    <xf numFmtId="9" fontId="3" fillId="0" borderId="30" xfId="158" applyNumberFormat="1" applyBorder="1" applyAlignment="1">
      <alignment horizontal="right" vertical="center"/>
    </xf>
    <xf numFmtId="9" fontId="3" fillId="0" borderId="32" xfId="158" applyNumberFormat="1" applyBorder="1" applyAlignment="1">
      <alignment horizontal="right" vertical="center"/>
    </xf>
    <xf numFmtId="9" fontId="3" fillId="0" borderId="34" xfId="158" applyNumberFormat="1" applyBorder="1" applyAlignment="1">
      <alignment horizontal="right" vertical="center"/>
    </xf>
    <xf numFmtId="9" fontId="3" fillId="0" borderId="0" xfId="28" applyNumberFormat="1" applyFont="1" applyFill="1" applyBorder="1" applyAlignment="1">
      <alignment horizontal="right" vertical="center"/>
    </xf>
    <xf numFmtId="9" fontId="72" fillId="0" borderId="10" xfId="0" applyNumberFormat="1" applyFont="1" applyBorder="1" applyAlignment="1">
      <alignment horizontal="right" vertical="center"/>
    </xf>
    <xf numFmtId="164" fontId="72" fillId="0" borderId="10" xfId="162" applyNumberFormat="1" applyFont="1" applyFill="1" applyBorder="1" applyAlignment="1">
      <alignment horizontal="right" vertical="center"/>
    </xf>
    <xf numFmtId="9" fontId="3" fillId="0" borderId="0" xfId="0" applyNumberFormat="1" applyFont="1" applyAlignment="1">
      <alignment horizontal="right" vertical="center"/>
    </xf>
    <xf numFmtId="164" fontId="3" fillId="0" borderId="0" xfId="0" applyNumberFormat="1" applyFont="1" applyAlignment="1">
      <alignment horizontal="right" vertical="center"/>
    </xf>
    <xf numFmtId="3" fontId="3" fillId="0" borderId="0" xfId="327" applyNumberFormat="1" applyFont="1" applyAlignment="1">
      <alignment horizontal="right"/>
    </xf>
    <xf numFmtId="0" fontId="3" fillId="0" borderId="0" xfId="0" applyFont="1" applyAlignment="1">
      <alignment vertical="center"/>
    </xf>
    <xf numFmtId="9" fontId="61" fillId="0" borderId="0" xfId="162" applyFont="1" applyFill="1" applyBorder="1" applyAlignment="1">
      <alignment horizontal="right" vertical="center"/>
    </xf>
    <xf numFmtId="9" fontId="61" fillId="0" borderId="12" xfId="162" applyFont="1" applyBorder="1" applyAlignment="1">
      <alignment horizontal="right" vertical="center"/>
    </xf>
    <xf numFmtId="9" fontId="61" fillId="0" borderId="13" xfId="162" applyFont="1" applyFill="1" applyBorder="1" applyAlignment="1">
      <alignment horizontal="right" vertical="center"/>
    </xf>
    <xf numFmtId="9" fontId="61" fillId="0" borderId="0" xfId="162" applyFont="1" applyBorder="1" applyAlignment="1">
      <alignment horizontal="right" vertical="center"/>
    </xf>
    <xf numFmtId="0" fontId="61" fillId="0" borderId="11" xfId="64" applyFont="1" applyBorder="1" applyAlignment="1">
      <alignment horizontal="center" vertical="center" wrapText="1"/>
    </xf>
    <xf numFmtId="164" fontId="61" fillId="0" borderId="13" xfId="162" applyNumberFormat="1" applyFont="1" applyFill="1" applyBorder="1" applyAlignment="1">
      <alignment horizontal="right" vertical="center"/>
    </xf>
    <xf numFmtId="164" fontId="61" fillId="0" borderId="0" xfId="162" applyNumberFormat="1" applyFont="1" applyFill="1" applyBorder="1" applyAlignment="1">
      <alignment horizontal="right" vertical="center"/>
    </xf>
    <xf numFmtId="164" fontId="61" fillId="0" borderId="0" xfId="162" applyNumberFormat="1" applyFont="1" applyBorder="1" applyAlignment="1">
      <alignment horizontal="right" vertical="center"/>
    </xf>
    <xf numFmtId="0" fontId="3" fillId="0" borderId="31" xfId="0" applyFont="1" applyBorder="1" applyAlignment="1">
      <alignment vertical="center"/>
    </xf>
    <xf numFmtId="0" fontId="61" fillId="0" borderId="45" xfId="68" quotePrefix="1" applyFont="1" applyBorder="1" applyAlignment="1">
      <alignment horizontal="left" vertical="center" wrapText="1"/>
    </xf>
    <xf numFmtId="165" fontId="0" fillId="0" borderId="0" xfId="0" applyNumberFormat="1"/>
    <xf numFmtId="9" fontId="0" fillId="0" borderId="0" xfId="0" applyNumberFormat="1"/>
    <xf numFmtId="10" fontId="0" fillId="0" borderId="0" xfId="0" applyNumberFormat="1"/>
    <xf numFmtId="0" fontId="0" fillId="0" borderId="13" xfId="0" applyBorder="1"/>
    <xf numFmtId="9" fontId="3" fillId="0" borderId="0" xfId="162" applyFont="1" applyBorder="1" applyAlignment="1">
      <alignment horizontal="right"/>
    </xf>
    <xf numFmtId="0" fontId="74" fillId="0" borderId="0" xfId="0" applyFont="1"/>
    <xf numFmtId="0" fontId="76" fillId="0" borderId="0" xfId="36" applyFill="1" applyAlignment="1" applyProtection="1">
      <alignment horizontal="left" vertical="center"/>
    </xf>
    <xf numFmtId="165" fontId="3" fillId="0" borderId="32" xfId="162" applyNumberFormat="1" applyFont="1" applyBorder="1" applyAlignment="1">
      <alignment horizontal="right"/>
    </xf>
    <xf numFmtId="165" fontId="3" fillId="0" borderId="34" xfId="162" applyNumberFormat="1" applyFont="1" applyBorder="1" applyAlignment="1">
      <alignment horizontal="right"/>
    </xf>
    <xf numFmtId="9" fontId="3" fillId="0" borderId="12" xfId="162" applyFont="1" applyFill="1" applyBorder="1" applyAlignment="1">
      <alignment horizontal="right" vertical="center"/>
    </xf>
    <xf numFmtId="9" fontId="3" fillId="0" borderId="12" xfId="162" applyFont="1" applyBorder="1" applyAlignment="1">
      <alignment horizontal="right" vertical="center"/>
    </xf>
    <xf numFmtId="9" fontId="3" fillId="0" borderId="12" xfId="158" applyNumberFormat="1" applyBorder="1" applyAlignment="1">
      <alignment horizontal="right" vertical="center"/>
    </xf>
    <xf numFmtId="3" fontId="3" fillId="0" borderId="0" xfId="0" applyNumberFormat="1" applyFont="1" applyAlignment="1">
      <alignment horizontal="right"/>
    </xf>
    <xf numFmtId="0" fontId="3" fillId="0" borderId="29" xfId="0" applyFont="1" applyBorder="1"/>
    <xf numFmtId="0" fontId="3" fillId="0" borderId="13" xfId="0" applyFont="1" applyBorder="1" applyAlignment="1">
      <alignment horizontal="left"/>
    </xf>
    <xf numFmtId="0" fontId="3" fillId="0" borderId="0" xfId="0" applyFont="1" applyAlignment="1">
      <alignment horizontal="left"/>
    </xf>
    <xf numFmtId="0" fontId="3" fillId="0" borderId="31" xfId="0" applyFont="1" applyBorder="1"/>
    <xf numFmtId="0" fontId="3" fillId="0" borderId="13" xfId="0" applyFont="1" applyBorder="1"/>
    <xf numFmtId="0" fontId="61" fillId="0" borderId="13" xfId="64" applyFont="1" applyBorder="1" applyAlignment="1">
      <alignment horizontal="center" vertical="center" wrapText="1"/>
    </xf>
    <xf numFmtId="1" fontId="3" fillId="0" borderId="12" xfId="68" applyNumberFormat="1" applyFont="1" applyBorder="1" applyAlignment="1" applyProtection="1">
      <alignment horizontal="left"/>
      <protection locked="0"/>
    </xf>
    <xf numFmtId="3" fontId="35" fillId="0" borderId="12" xfId="331" applyNumberFormat="1" applyFont="1" applyBorder="1" applyAlignment="1">
      <alignment horizontal="right"/>
    </xf>
    <xf numFmtId="3" fontId="35" fillId="0" borderId="12" xfId="327" applyNumberFormat="1" applyFont="1" applyBorder="1" applyAlignment="1">
      <alignment horizontal="right"/>
    </xf>
    <xf numFmtId="9" fontId="61" fillId="0" borderId="10" xfId="327" applyNumberFormat="1" applyFont="1" applyBorder="1" applyAlignment="1">
      <alignment horizontal="right" vertical="center"/>
    </xf>
    <xf numFmtId="3" fontId="61" fillId="0" borderId="10" xfId="327" applyNumberFormat="1" applyFont="1" applyBorder="1" applyAlignment="1">
      <alignment horizontal="right" vertical="center"/>
    </xf>
    <xf numFmtId="1" fontId="3" fillId="0" borderId="12" xfId="68" applyNumberFormat="1" applyFont="1" applyBorder="1"/>
    <xf numFmtId="1" fontId="3" fillId="0" borderId="12" xfId="68" applyNumberFormat="1" applyFont="1" applyBorder="1" applyAlignment="1">
      <alignment horizontal="left"/>
    </xf>
    <xf numFmtId="3" fontId="3" fillId="0" borderId="12" xfId="327" applyNumberFormat="1" applyFont="1" applyBorder="1" applyAlignment="1">
      <alignment horizontal="right"/>
    </xf>
    <xf numFmtId="166" fontId="3" fillId="0" borderId="12" xfId="68" applyNumberFormat="1" applyFont="1" applyBorder="1" applyAlignment="1">
      <alignment horizontal="left"/>
    </xf>
    <xf numFmtId="1" fontId="61" fillId="0" borderId="28" xfId="68" applyNumberFormat="1" applyFont="1" applyBorder="1" applyAlignment="1" applyProtection="1">
      <alignment horizontal="left"/>
      <protection locked="0"/>
    </xf>
    <xf numFmtId="0" fontId="61" fillId="0" borderId="28" xfId="0" applyFont="1" applyBorder="1" applyAlignment="1">
      <alignment horizontal="left" vertical="center"/>
    </xf>
    <xf numFmtId="165" fontId="61" fillId="0" borderId="28" xfId="28" applyNumberFormat="1" applyFont="1" applyFill="1" applyBorder="1" applyAlignment="1">
      <alignment horizontal="right" vertical="center"/>
    </xf>
    <xf numFmtId="9" fontId="61" fillId="0" borderId="28" xfId="162" applyFont="1" applyFill="1" applyBorder="1" applyAlignment="1">
      <alignment horizontal="right" vertical="center"/>
    </xf>
    <xf numFmtId="3" fontId="61" fillId="0" borderId="28" xfId="0" applyNumberFormat="1" applyFont="1" applyBorder="1" applyAlignment="1">
      <alignment horizontal="right" vertical="center"/>
    </xf>
    <xf numFmtId="1" fontId="61" fillId="0" borderId="33" xfId="68" applyNumberFormat="1" applyFont="1" applyBorder="1" applyAlignment="1" applyProtection="1">
      <alignment horizontal="left" vertical="center"/>
      <protection locked="0"/>
    </xf>
    <xf numFmtId="1" fontId="61" fillId="0" borderId="10" xfId="68" applyNumberFormat="1" applyFont="1" applyBorder="1" applyAlignment="1" applyProtection="1">
      <alignment horizontal="left" vertical="center"/>
      <protection locked="0"/>
    </xf>
    <xf numFmtId="3" fontId="71" fillId="0" borderId="10" xfId="327" applyNumberFormat="1" applyFont="1" applyBorder="1" applyAlignment="1">
      <alignment horizontal="right" vertical="center"/>
    </xf>
    <xf numFmtId="9" fontId="61" fillId="0" borderId="10" xfId="162" applyFont="1" applyBorder="1" applyAlignment="1">
      <alignment horizontal="right" vertical="center"/>
    </xf>
    <xf numFmtId="0" fontId="0" fillId="0" borderId="0" xfId="0" applyAlignment="1">
      <alignment vertical="center"/>
    </xf>
    <xf numFmtId="1" fontId="3" fillId="0" borderId="31" xfId="68" applyNumberFormat="1" applyFont="1" applyBorder="1" applyAlignment="1" applyProtection="1">
      <alignment horizontal="left" vertical="center"/>
      <protection locked="0"/>
    </xf>
    <xf numFmtId="1" fontId="3" fillId="0" borderId="0" xfId="68" applyNumberFormat="1" applyFont="1" applyAlignment="1" applyProtection="1">
      <alignment horizontal="left" vertical="center"/>
      <protection locked="0"/>
    </xf>
    <xf numFmtId="3" fontId="35" fillId="0" borderId="0" xfId="327" applyNumberFormat="1" applyFont="1" applyAlignment="1">
      <alignment horizontal="right" vertical="center"/>
    </xf>
    <xf numFmtId="3" fontId="35" fillId="0" borderId="0" xfId="331" applyNumberFormat="1" applyFont="1" applyBorder="1" applyAlignment="1">
      <alignment horizontal="right" vertical="center"/>
    </xf>
    <xf numFmtId="1" fontId="3" fillId="0" borderId="46" xfId="68" applyNumberFormat="1" applyFont="1" applyBorder="1" applyAlignment="1" applyProtection="1">
      <alignment horizontal="left" vertical="center"/>
      <protection locked="0"/>
    </xf>
    <xf numFmtId="1" fontId="3" fillId="0" borderId="12" xfId="68" applyNumberFormat="1" applyFont="1" applyBorder="1" applyAlignment="1" applyProtection="1">
      <alignment horizontal="left" vertical="center"/>
      <protection locked="0"/>
    </xf>
    <xf numFmtId="3" fontId="35" fillId="0" borderId="12" xfId="331" applyNumberFormat="1" applyFont="1" applyBorder="1" applyAlignment="1">
      <alignment horizontal="right" vertical="center"/>
    </xf>
    <xf numFmtId="3" fontId="0" fillId="0" borderId="0" xfId="0" applyNumberFormat="1" applyAlignment="1">
      <alignment vertical="center"/>
    </xf>
    <xf numFmtId="9" fontId="35" fillId="0" borderId="0" xfId="162" applyFont="1" applyFill="1" applyBorder="1" applyAlignment="1">
      <alignment horizontal="right" vertical="center"/>
    </xf>
    <xf numFmtId="9" fontId="3" fillId="0" borderId="0" xfId="327" applyNumberFormat="1" applyFont="1" applyAlignment="1">
      <alignment horizontal="right" vertical="center"/>
    </xf>
    <xf numFmtId="9" fontId="35" fillId="0" borderId="0" xfId="327" applyNumberFormat="1" applyFont="1" applyAlignment="1">
      <alignment horizontal="right" vertical="center"/>
    </xf>
    <xf numFmtId="9" fontId="3" fillId="0" borderId="0" xfId="331" applyNumberFormat="1" applyFont="1" applyBorder="1" applyAlignment="1">
      <alignment horizontal="right" vertical="center"/>
    </xf>
    <xf numFmtId="9" fontId="35" fillId="0" borderId="12" xfId="327" applyNumberFormat="1" applyFont="1" applyBorder="1" applyAlignment="1">
      <alignment horizontal="right" vertical="center"/>
    </xf>
    <xf numFmtId="9" fontId="3" fillId="0" borderId="12" xfId="331" applyNumberFormat="1" applyFont="1" applyBorder="1" applyAlignment="1">
      <alignment horizontal="right" vertical="center"/>
    </xf>
    <xf numFmtId="164" fontId="61" fillId="0" borderId="12" xfId="162" applyNumberFormat="1" applyFont="1" applyBorder="1" applyAlignment="1">
      <alignment horizontal="right" vertical="center"/>
    </xf>
    <xf numFmtId="9" fontId="71" fillId="0" borderId="10" xfId="327" applyNumberFormat="1" applyFont="1" applyBorder="1" applyAlignment="1">
      <alignment horizontal="right" vertical="center"/>
    </xf>
    <xf numFmtId="164" fontId="61" fillId="0" borderId="10" xfId="162" applyNumberFormat="1" applyFont="1" applyBorder="1" applyAlignment="1">
      <alignment horizontal="right" vertical="center"/>
    </xf>
    <xf numFmtId="1" fontId="3" fillId="0" borderId="29" xfId="68" applyNumberFormat="1" applyFont="1" applyBorder="1" applyAlignment="1" applyProtection="1">
      <alignment horizontal="left" vertical="center"/>
      <protection locked="0"/>
    </xf>
    <xf numFmtId="1" fontId="3" fillId="0" borderId="13" xfId="68" applyNumberFormat="1" applyFont="1" applyBorder="1" applyAlignment="1" applyProtection="1">
      <alignment horizontal="left" vertical="center"/>
      <protection locked="0"/>
    </xf>
    <xf numFmtId="3" fontId="35" fillId="0" borderId="13" xfId="327" applyNumberFormat="1" applyFont="1" applyBorder="1" applyAlignment="1">
      <alignment horizontal="right" vertical="center"/>
    </xf>
    <xf numFmtId="3" fontId="3" fillId="0" borderId="13" xfId="327" applyNumberFormat="1" applyFont="1" applyBorder="1" applyAlignment="1">
      <alignment horizontal="right" vertical="center"/>
    </xf>
    <xf numFmtId="3" fontId="3" fillId="0" borderId="0" xfId="331" applyNumberFormat="1" applyFont="1" applyBorder="1" applyAlignment="1">
      <alignment horizontal="right" vertical="center"/>
    </xf>
    <xf numFmtId="3" fontId="35" fillId="0" borderId="12" xfId="327" applyNumberFormat="1" applyFont="1" applyBorder="1" applyAlignment="1">
      <alignment horizontal="right" vertical="center"/>
    </xf>
    <xf numFmtId="3" fontId="3" fillId="0" borderId="12" xfId="331" applyNumberFormat="1" applyFont="1" applyBorder="1" applyAlignment="1">
      <alignment horizontal="right" vertical="center"/>
    </xf>
    <xf numFmtId="165" fontId="3" fillId="0" borderId="0" xfId="28" applyNumberFormat="1" applyFont="1" applyBorder="1" applyAlignment="1">
      <alignment horizontal="right" vertical="center"/>
    </xf>
    <xf numFmtId="165" fontId="3" fillId="0" borderId="10" xfId="28" applyNumberFormat="1" applyFont="1" applyBorder="1" applyAlignment="1">
      <alignment horizontal="right" vertical="center"/>
    </xf>
    <xf numFmtId="0" fontId="1" fillId="0" borderId="0" xfId="334" applyFont="1">
      <alignment horizontal="left" vertical="top"/>
    </xf>
    <xf numFmtId="165" fontId="3" fillId="0" borderId="40" xfId="28" applyNumberFormat="1" applyFont="1" applyBorder="1" applyAlignment="1">
      <alignment horizontal="right" vertical="center"/>
    </xf>
    <xf numFmtId="165" fontId="3" fillId="0" borderId="37" xfId="28" applyNumberFormat="1" applyFont="1" applyBorder="1" applyAlignment="1">
      <alignment horizontal="right" vertical="center"/>
    </xf>
    <xf numFmtId="165" fontId="3" fillId="0" borderId="13" xfId="28" applyNumberFormat="1" applyFont="1" applyBorder="1" applyAlignment="1">
      <alignment horizontal="right" vertical="center"/>
    </xf>
    <xf numFmtId="0" fontId="77" fillId="0" borderId="0" xfId="0" applyFont="1"/>
    <xf numFmtId="0" fontId="61" fillId="0" borderId="11" xfId="64" quotePrefix="1" applyFont="1" applyBorder="1" applyAlignment="1">
      <alignment horizontal="right" vertical="center"/>
    </xf>
  </cellXfs>
  <cellStyles count="335">
    <cellStyle name="20% - Accent1 2" xfId="1" xr:uid="{00000000-0005-0000-0000-000000000000}"/>
    <cellStyle name="20% - Accent1 3" xfId="186" xr:uid="{0D520FCD-C604-4200-93DD-F302A9BC8F94}"/>
    <cellStyle name="20% - Accent2 2" xfId="2" xr:uid="{00000000-0005-0000-0000-000001000000}"/>
    <cellStyle name="20% - Accent2 3" xfId="190" xr:uid="{233B0CC2-F6C7-4040-85BD-080D4C791CA2}"/>
    <cellStyle name="20% - Accent3 2" xfId="3" xr:uid="{00000000-0005-0000-0000-000002000000}"/>
    <cellStyle name="20% - Accent3 3" xfId="194" xr:uid="{3CB46A6E-31DC-430F-A979-E8BF8AECEFE4}"/>
    <cellStyle name="20% - Accent4 2" xfId="4" xr:uid="{00000000-0005-0000-0000-000003000000}"/>
    <cellStyle name="20% - Accent4 3" xfId="198" xr:uid="{5159EF1E-737B-4E5D-80BE-85CCC9815C83}"/>
    <cellStyle name="20% - Accent5 2" xfId="5" xr:uid="{00000000-0005-0000-0000-000004000000}"/>
    <cellStyle name="20% - Accent5 3" xfId="202" xr:uid="{A92EC44A-79D0-41CD-B301-01307BF7E675}"/>
    <cellStyle name="20% - Accent6 2" xfId="6" xr:uid="{00000000-0005-0000-0000-000005000000}"/>
    <cellStyle name="20% - Accent6 3" xfId="206" xr:uid="{9D1BB58C-038D-4910-B47C-FCB89EF82FDB}"/>
    <cellStyle name="40% - Accent1 2" xfId="7" xr:uid="{00000000-0005-0000-0000-000006000000}"/>
    <cellStyle name="40% - Accent1 3" xfId="187" xr:uid="{89FDB854-6B6A-41DD-8760-BFBA0343C2F1}"/>
    <cellStyle name="40% - Accent2 2" xfId="8" xr:uid="{00000000-0005-0000-0000-000007000000}"/>
    <cellStyle name="40% - Accent2 3" xfId="191" xr:uid="{3AF25466-9D5C-4C97-B0FF-95199E10C0C9}"/>
    <cellStyle name="40% - Accent3 2" xfId="9" xr:uid="{00000000-0005-0000-0000-000008000000}"/>
    <cellStyle name="40% - Accent3 3" xfId="195" xr:uid="{7E7DA193-4D2F-4CBC-BF51-1BD30A3D6D15}"/>
    <cellStyle name="40% - Accent4 2" xfId="10" xr:uid="{00000000-0005-0000-0000-000009000000}"/>
    <cellStyle name="40% - Accent4 3" xfId="199" xr:uid="{C493E062-C43C-411D-80EF-BDB60A2D278A}"/>
    <cellStyle name="40% - Accent5 2" xfId="11" xr:uid="{00000000-0005-0000-0000-00000A000000}"/>
    <cellStyle name="40% - Accent5 3" xfId="203" xr:uid="{98C05E62-A820-4926-8B7E-BD83BDA5299A}"/>
    <cellStyle name="40% - Accent6 2" xfId="12" xr:uid="{00000000-0005-0000-0000-00000B000000}"/>
    <cellStyle name="40% - Accent6 3" xfId="207" xr:uid="{1B3ECF47-5BE9-4AC7-936C-0A07FD60A89C}"/>
    <cellStyle name="60% - Accent1 2" xfId="13" xr:uid="{00000000-0005-0000-0000-00000C000000}"/>
    <cellStyle name="60% - Accent1 3" xfId="188" xr:uid="{13118967-84EF-45B1-BBCF-5B4F41B2B1C9}"/>
    <cellStyle name="60% - Accent2 2" xfId="14" xr:uid="{00000000-0005-0000-0000-00000D000000}"/>
    <cellStyle name="60% - Accent2 3" xfId="192" xr:uid="{ABF67D99-5691-41E7-9A89-1E28AE72CC7A}"/>
    <cellStyle name="60% - Accent3 2" xfId="15" xr:uid="{00000000-0005-0000-0000-00000E000000}"/>
    <cellStyle name="60% - Accent3 3" xfId="196" xr:uid="{333C8AC0-5D3F-44CB-BC44-FACBCBD81A81}"/>
    <cellStyle name="60% - Accent4 2" xfId="16" xr:uid="{00000000-0005-0000-0000-00000F000000}"/>
    <cellStyle name="60% - Accent4 3" xfId="200" xr:uid="{0FE98640-F686-4C5C-A146-06199DD3AD23}"/>
    <cellStyle name="60% - Accent5 2" xfId="17" xr:uid="{00000000-0005-0000-0000-000010000000}"/>
    <cellStyle name="60% - Accent5 3" xfId="204" xr:uid="{07337490-496E-45FC-9789-65C8754CFE7A}"/>
    <cellStyle name="60% - Accent6 2" xfId="18" xr:uid="{00000000-0005-0000-0000-000011000000}"/>
    <cellStyle name="60% - Accent6 3" xfId="208" xr:uid="{9BAF5F52-2299-4DB3-A96E-C214DC7762B4}"/>
    <cellStyle name="Accent1 2" xfId="19" xr:uid="{00000000-0005-0000-0000-000012000000}"/>
    <cellStyle name="Accent1 3" xfId="185" xr:uid="{15E184B4-C68A-4847-B5E7-877D82E82DAE}"/>
    <cellStyle name="Accent2 2" xfId="20" xr:uid="{00000000-0005-0000-0000-000013000000}"/>
    <cellStyle name="Accent2 3" xfId="189" xr:uid="{C180D99A-1F66-49E7-A29E-18A2F94051BD}"/>
    <cellStyle name="Accent3 2" xfId="21" xr:uid="{00000000-0005-0000-0000-000014000000}"/>
    <cellStyle name="Accent3 3" xfId="193" xr:uid="{1431D6A4-FA02-49FB-BF00-C78366DE4390}"/>
    <cellStyle name="Accent4 2" xfId="22" xr:uid="{00000000-0005-0000-0000-000015000000}"/>
    <cellStyle name="Accent4 3" xfId="197" xr:uid="{753E820B-498B-4FDC-B629-3968CC287CBC}"/>
    <cellStyle name="Accent5 2" xfId="23" xr:uid="{00000000-0005-0000-0000-000016000000}"/>
    <cellStyle name="Accent5 3" xfId="201" xr:uid="{9F0F5472-6D7B-4215-8437-98ACB7D1C1DB}"/>
    <cellStyle name="Accent6 2" xfId="24" xr:uid="{00000000-0005-0000-0000-000017000000}"/>
    <cellStyle name="Accent6 3" xfId="205" xr:uid="{D6A7087F-E5D4-45F6-809A-B401CD708768}"/>
    <cellStyle name="Bad 2" xfId="25" xr:uid="{00000000-0005-0000-0000-000018000000}"/>
    <cellStyle name="Bad 3" xfId="174" xr:uid="{05BCF909-44FA-4848-91F4-B7DB8E62F8C4}"/>
    <cellStyle name="Calculation 2" xfId="26" xr:uid="{00000000-0005-0000-0000-000019000000}"/>
    <cellStyle name="Calculation 3" xfId="178" xr:uid="{80E0ACF5-49C0-45F0-99ED-85FD94554A31}"/>
    <cellStyle name="Check Cell 2" xfId="27" xr:uid="{00000000-0005-0000-0000-00001A000000}"/>
    <cellStyle name="Check Cell 3" xfId="180" xr:uid="{E7DD6792-412A-4CF4-BE53-E10CF201F5DA}"/>
    <cellStyle name="Comma" xfId="28" builtinId="3"/>
    <cellStyle name="Euro" xfId="29" xr:uid="{00000000-0005-0000-0000-00001C000000}"/>
    <cellStyle name="Euro 2" xfId="209" xr:uid="{F6C332FA-3F0E-4A60-B823-47CD84360F84}"/>
    <cellStyle name="Explanatory Text 2" xfId="30" xr:uid="{00000000-0005-0000-0000-00001D000000}"/>
    <cellStyle name="Explanatory Text 3" xfId="183" xr:uid="{A5261819-8AD3-4C45-ADCF-842E2B8CC9EF}"/>
    <cellStyle name="Followed Hyperlink" xfId="333" builtinId="9" customBuiltin="1"/>
    <cellStyle name="Good 2" xfId="31" xr:uid="{00000000-0005-0000-0000-00001E000000}"/>
    <cellStyle name="Good 3" xfId="173" xr:uid="{5D5885D9-CB5F-4782-9E44-9422A3A50297}"/>
    <cellStyle name="Heading 1" xfId="326" builtinId="16" customBuiltin="1"/>
    <cellStyle name="Heading 1 2" xfId="32" xr:uid="{00000000-0005-0000-0000-00001F000000}"/>
    <cellStyle name="Heading 1 3" xfId="169" xr:uid="{CE79E455-0134-4FAE-9B96-A026B23532C4}"/>
    <cellStyle name="Heading 1 4" xfId="328" xr:uid="{81212FAF-5C67-439D-9C85-F7D51AF9573F}"/>
    <cellStyle name="Heading 2 2" xfId="33" xr:uid="{00000000-0005-0000-0000-000020000000}"/>
    <cellStyle name="Heading 2 2 2" xfId="330" xr:uid="{9A809919-8D33-4E05-9001-24FD68154F1D}"/>
    <cellStyle name="Heading 2 3" xfId="170" xr:uid="{55275160-92D2-4835-A56E-24CE60050DEE}"/>
    <cellStyle name="Heading 2 4" xfId="329" xr:uid="{02EA7FDF-591C-4B74-83CF-F9C90E1AB7D0}"/>
    <cellStyle name="Heading 3 2" xfId="34" xr:uid="{00000000-0005-0000-0000-000021000000}"/>
    <cellStyle name="Heading 3 3" xfId="171" xr:uid="{CC5B2CB6-1DFB-4BD0-BBC2-9E1A64B2C719}"/>
    <cellStyle name="Heading 4 2" xfId="35" xr:uid="{00000000-0005-0000-0000-000022000000}"/>
    <cellStyle name="Heading 4 3" xfId="172" xr:uid="{2E85D0A2-B563-472B-A154-B6284B8205E9}"/>
    <cellStyle name="Heading Annual Stats" xfId="334" xr:uid="{AEEDAE8D-5BCA-46DB-B869-795012C965FA}"/>
    <cellStyle name="Hyperlink" xfId="36" builtinId="8" customBuiltin="1"/>
    <cellStyle name="Hyperlink 2" xfId="37" xr:uid="{00000000-0005-0000-0000-000024000000}"/>
    <cellStyle name="Hyperlink 3" xfId="210" xr:uid="{D3D11819-9806-42E3-88B7-D61A6B44C513}"/>
    <cellStyle name="IABackgroundMembers" xfId="38" xr:uid="{00000000-0005-0000-0000-000025000000}"/>
    <cellStyle name="IABackgroundMembers 2" xfId="211" xr:uid="{F1AE9AA0-E91D-40DA-B37D-083C52A3297D}"/>
    <cellStyle name="IAColorCodingBad" xfId="39" xr:uid="{00000000-0005-0000-0000-000026000000}"/>
    <cellStyle name="IAColorCodingBad 2" xfId="212" xr:uid="{74470925-43BD-4934-8697-0D2877CD00DA}"/>
    <cellStyle name="IAColorCodingGood" xfId="40" xr:uid="{00000000-0005-0000-0000-000027000000}"/>
    <cellStyle name="IAColorCodingGood 2" xfId="213" xr:uid="{DBC974D1-4AB1-4C15-B5CF-8ABA154AA14A}"/>
    <cellStyle name="IAColorCodingOK" xfId="41" xr:uid="{00000000-0005-0000-0000-000028000000}"/>
    <cellStyle name="IAColorCodingOK 2" xfId="214" xr:uid="{434F567E-40D5-4E23-A59A-EE0AA7BDA882}"/>
    <cellStyle name="IAColumnHeader" xfId="42" xr:uid="{00000000-0005-0000-0000-000029000000}"/>
    <cellStyle name="IAColumnHeader 2" xfId="215" xr:uid="{381C5533-8600-4BC6-AC38-02E6FD898375}"/>
    <cellStyle name="IAContentsList" xfId="43" xr:uid="{00000000-0005-0000-0000-00002A000000}"/>
    <cellStyle name="IAContentsList 2" xfId="216" xr:uid="{0361E53D-6C2A-4BD7-A745-2D1B43D85D78}"/>
    <cellStyle name="IAContentsTitle" xfId="44" xr:uid="{00000000-0005-0000-0000-00002B000000}"/>
    <cellStyle name="IAContentsTitle 2" xfId="217" xr:uid="{A2B7F46E-8CCF-47E1-BB06-401F33A59A34}"/>
    <cellStyle name="IADataCells" xfId="45" xr:uid="{00000000-0005-0000-0000-00002C000000}"/>
    <cellStyle name="IADataCells 2" xfId="218" xr:uid="{063976F1-D3C7-4222-867B-6282F11F7792}"/>
    <cellStyle name="IADimensionNames" xfId="46" xr:uid="{00000000-0005-0000-0000-00002D000000}"/>
    <cellStyle name="IADimensionNames 2" xfId="219" xr:uid="{A0F743AE-AAC3-4438-AF7C-B267D9B94678}"/>
    <cellStyle name="IAParentColumnHeader" xfId="47" xr:uid="{00000000-0005-0000-0000-00002E000000}"/>
    <cellStyle name="IAParentColumnHeader 2" xfId="220" xr:uid="{757220C0-5970-4F69-B676-C7144752C159}"/>
    <cellStyle name="IAParentRowHeader" xfId="48" xr:uid="{00000000-0005-0000-0000-00002F000000}"/>
    <cellStyle name="IAParentRowHeader 2" xfId="221" xr:uid="{732B0C3B-0299-40BC-8428-4ABFADC824FC}"/>
    <cellStyle name="IAQueryInfo" xfId="49" xr:uid="{00000000-0005-0000-0000-000030000000}"/>
    <cellStyle name="IAQueryInfo 2" xfId="222" xr:uid="{230EC9B6-0477-49D6-B39D-AE3E57B9888B}"/>
    <cellStyle name="IAReportTitle" xfId="50" xr:uid="{00000000-0005-0000-0000-000031000000}"/>
    <cellStyle name="IAReportTitle 2" xfId="223" xr:uid="{FD3EA6FD-476F-41B8-9590-F0C12253E801}"/>
    <cellStyle name="IARowHeader" xfId="51" xr:uid="{00000000-0005-0000-0000-000032000000}"/>
    <cellStyle name="IARowHeader 2" xfId="224" xr:uid="{E4615106-BE2A-46B8-B313-17DCCF453180}"/>
    <cellStyle name="IASubTotalsCol" xfId="52" xr:uid="{00000000-0005-0000-0000-000033000000}"/>
    <cellStyle name="IASubTotalsCol 2" xfId="225" xr:uid="{7638E535-37DD-4F09-8391-1539E9D37B45}"/>
    <cellStyle name="IASubTotalsRow" xfId="53" xr:uid="{00000000-0005-0000-0000-000034000000}"/>
    <cellStyle name="IASubTotalsRow 2" xfId="226" xr:uid="{30F15749-1491-4901-9117-07F2BB9E7F3B}"/>
    <cellStyle name="Input 2" xfId="54" xr:uid="{00000000-0005-0000-0000-000035000000}"/>
    <cellStyle name="Input 3" xfId="176" xr:uid="{EC4648D2-2F6E-47F9-93DA-E172521E1D6E}"/>
    <cellStyle name="Linked Cell 2" xfId="55" xr:uid="{00000000-0005-0000-0000-000036000000}"/>
    <cellStyle name="Linked Cell 3" xfId="179" xr:uid="{D809F7BC-6A23-4E8A-BAFB-30DBF996704E}"/>
    <cellStyle name="Neutral 2" xfId="56" xr:uid="{00000000-0005-0000-0000-000037000000}"/>
    <cellStyle name="Neutral 3" xfId="175" xr:uid="{5408F790-4401-44C4-A411-666BDFD748E7}"/>
    <cellStyle name="Normal" xfId="0" builtinId="0"/>
    <cellStyle name="Normal 10" xfId="57" xr:uid="{00000000-0005-0000-0000-000039000000}"/>
    <cellStyle name="Normal 10 2" xfId="227" xr:uid="{56FA3177-1C2E-478E-A96F-8E51BE531F3B}"/>
    <cellStyle name="Normal 11" xfId="58" xr:uid="{00000000-0005-0000-0000-00003A000000}"/>
    <cellStyle name="Normal 11 2" xfId="59" xr:uid="{00000000-0005-0000-0000-00003B000000}"/>
    <cellStyle name="Normal 11 2 2" xfId="229" xr:uid="{51B29CC6-9478-471F-80BA-5128368835B2}"/>
    <cellStyle name="Normal 11 3" xfId="228" xr:uid="{8EBEAE8F-FEE9-4688-8855-EE903B0BFB1A}"/>
    <cellStyle name="Normal 12" xfId="60" xr:uid="{00000000-0005-0000-0000-00003C000000}"/>
    <cellStyle name="Normal 12 2" xfId="61" xr:uid="{00000000-0005-0000-0000-00003D000000}"/>
    <cellStyle name="Normal 12 2 2" xfId="231" xr:uid="{927879D8-75FA-4720-8FFD-B48C286D8E6D}"/>
    <cellStyle name="Normal 12 3" xfId="230" xr:uid="{A2D7E9D4-C3F2-43DA-95EF-E9C63B688BD9}"/>
    <cellStyle name="Normal 13" xfId="62" xr:uid="{00000000-0005-0000-0000-00003E000000}"/>
    <cellStyle name="Normal 14" xfId="167" xr:uid="{69B2F206-2273-4F90-B090-CC85F75FBC5D}"/>
    <cellStyle name="Normal 15" xfId="327" xr:uid="{E92D853C-C207-47D3-8569-A881DCAECDD5}"/>
    <cellStyle name="Normal 2" xfId="63" xr:uid="{00000000-0005-0000-0000-00003F000000}"/>
    <cellStyle name="Normal 2 10" xfId="64" xr:uid="{00000000-0005-0000-0000-000040000000}"/>
    <cellStyle name="Normal 2 10 2" xfId="233" xr:uid="{019CDB19-8732-4E96-A17E-FEFEEB1A8523}"/>
    <cellStyle name="Normal 2 10 3" xfId="331" xr:uid="{A71C0745-C3E2-4801-9303-DD949C9CD246}"/>
    <cellStyle name="Normal 2 11" xfId="65" xr:uid="{00000000-0005-0000-0000-000041000000}"/>
    <cellStyle name="Normal 2 11 2" xfId="234" xr:uid="{CE72A738-00C0-4167-BB34-AE80E5E14998}"/>
    <cellStyle name="Normal 2 12" xfId="66" xr:uid="{00000000-0005-0000-0000-000042000000}"/>
    <cellStyle name="Normal 2 12 2" xfId="235" xr:uid="{4D36997C-F9E5-4CD2-93A5-9AE31655BA27}"/>
    <cellStyle name="Normal 2 13" xfId="67" xr:uid="{00000000-0005-0000-0000-000043000000}"/>
    <cellStyle name="Normal 2 13 2" xfId="236" xr:uid="{B7EF448A-2DCD-4058-AEEF-742C80BF76D6}"/>
    <cellStyle name="Normal 2 14" xfId="232" xr:uid="{A197FB81-2844-46EA-887A-8F744A5A64D0}"/>
    <cellStyle name="Normal 2 2" xfId="68" xr:uid="{00000000-0005-0000-0000-000044000000}"/>
    <cellStyle name="Normal 2 2 10" xfId="69" xr:uid="{00000000-0005-0000-0000-000045000000}"/>
    <cellStyle name="Normal 2 2 10 2" xfId="238" xr:uid="{89596BCA-D9BC-44BD-A9EB-FC1329F2BC32}"/>
    <cellStyle name="Normal 2 2 11" xfId="70" xr:uid="{00000000-0005-0000-0000-000046000000}"/>
    <cellStyle name="Normal 2 2 11 2" xfId="239" xr:uid="{4DA4D87E-F88E-4384-9762-4AE86E4BABC0}"/>
    <cellStyle name="Normal 2 2 12" xfId="237" xr:uid="{4140FAD7-7D14-47C4-ADB3-F516E163E0E5}"/>
    <cellStyle name="Normal 2 2 2" xfId="71" xr:uid="{00000000-0005-0000-0000-000047000000}"/>
    <cellStyle name="Normal 2 2 2 2" xfId="240" xr:uid="{F0788DB0-94D7-407C-BD41-E93EBE6E90C8}"/>
    <cellStyle name="Normal 2 2 2 4" xfId="72" xr:uid="{00000000-0005-0000-0000-000048000000}"/>
    <cellStyle name="Normal 2 2 3" xfId="73" xr:uid="{00000000-0005-0000-0000-000049000000}"/>
    <cellStyle name="Normal 2 2 3 2" xfId="241" xr:uid="{0180F563-C5DA-4B92-B99A-9675F34094BA}"/>
    <cellStyle name="Normal 2 2 4" xfId="74" xr:uid="{00000000-0005-0000-0000-00004A000000}"/>
    <cellStyle name="Normal 2 2 4 2" xfId="242" xr:uid="{F0808E98-0CFC-4ACF-B20F-67D5797E5F7E}"/>
    <cellStyle name="Normal 2 2 5" xfId="75" xr:uid="{00000000-0005-0000-0000-00004B000000}"/>
    <cellStyle name="Normal 2 2 5 2" xfId="243" xr:uid="{C9B036E1-03B1-49AC-BAA0-A49F0DEB4BC9}"/>
    <cellStyle name="Normal 2 2 6" xfId="76" xr:uid="{00000000-0005-0000-0000-00004C000000}"/>
    <cellStyle name="Normal 2 2 6 2" xfId="244" xr:uid="{86B82FA2-F510-4D26-9663-35BAB361D274}"/>
    <cellStyle name="Normal 2 2 7" xfId="77" xr:uid="{00000000-0005-0000-0000-00004D000000}"/>
    <cellStyle name="Normal 2 2 7 2" xfId="245" xr:uid="{9E81D416-94B3-4166-B6CF-CEBA8D31A1B5}"/>
    <cellStyle name="Normal 2 2 8" xfId="78" xr:uid="{00000000-0005-0000-0000-00004E000000}"/>
    <cellStyle name="Normal 2 2 8 2" xfId="246" xr:uid="{3533DE5B-AA19-4081-9B43-08246BC07AE0}"/>
    <cellStyle name="Normal 2 2 9" xfId="79" xr:uid="{00000000-0005-0000-0000-00004F000000}"/>
    <cellStyle name="Normal 2 2 9 2" xfId="247" xr:uid="{42C354C5-CB95-4706-9E4A-0BE9A7F9316C}"/>
    <cellStyle name="Normal 2 2_7 Offending Histories tables" xfId="80" xr:uid="{00000000-0005-0000-0000-000050000000}"/>
    <cellStyle name="Normal 2 3" xfId="81" xr:uid="{00000000-0005-0000-0000-000051000000}"/>
    <cellStyle name="Normal 2 3 10" xfId="82" xr:uid="{00000000-0005-0000-0000-000052000000}"/>
    <cellStyle name="Normal 2 3 10 2" xfId="249" xr:uid="{2F79E089-7533-47C7-9221-CDA3008E282F}"/>
    <cellStyle name="Normal 2 3 11" xfId="248" xr:uid="{BDBCF927-B364-49E6-BF11-8791C26518B9}"/>
    <cellStyle name="Normal 2 3 2" xfId="83" xr:uid="{00000000-0005-0000-0000-000053000000}"/>
    <cellStyle name="Normal 2 3 2 10" xfId="84" xr:uid="{00000000-0005-0000-0000-000054000000}"/>
    <cellStyle name="Normal 2 3 2 10 2" xfId="251" xr:uid="{681D8938-4747-4064-AB46-0E0AA4766F39}"/>
    <cellStyle name="Normal 2 3 2 11" xfId="250" xr:uid="{0F7D8175-AC0C-4CF2-AD1B-E770EF58A7BA}"/>
    <cellStyle name="Normal 2 3 2 2" xfId="85" xr:uid="{00000000-0005-0000-0000-000055000000}"/>
    <cellStyle name="Normal 2 3 2 2 2" xfId="252" xr:uid="{DA0AAAD4-E8F1-481A-81C4-F8D9F4B334C7}"/>
    <cellStyle name="Normal 2 3 2 3" xfId="86" xr:uid="{00000000-0005-0000-0000-000056000000}"/>
    <cellStyle name="Normal 2 3 2 3 2" xfId="253" xr:uid="{43C5707A-419D-4A49-B7E7-E407972DE28A}"/>
    <cellStyle name="Normal 2 3 2 4" xfId="87" xr:uid="{00000000-0005-0000-0000-000057000000}"/>
    <cellStyle name="Normal 2 3 2 4 2" xfId="254" xr:uid="{C2D5B8B1-64A6-4313-AF63-039AB5412013}"/>
    <cellStyle name="Normal 2 3 2 5" xfId="88" xr:uid="{00000000-0005-0000-0000-000058000000}"/>
    <cellStyle name="Normal 2 3 2 5 2" xfId="255" xr:uid="{98B47B1E-A392-45E1-ADB2-1A56C730DDEA}"/>
    <cellStyle name="Normal 2 3 2 6" xfId="89" xr:uid="{00000000-0005-0000-0000-000059000000}"/>
    <cellStyle name="Normal 2 3 2 6 2" xfId="256" xr:uid="{35E97618-191E-4F8B-9C11-421E4E9D9BB5}"/>
    <cellStyle name="Normal 2 3 2 7" xfId="90" xr:uid="{00000000-0005-0000-0000-00005A000000}"/>
    <cellStyle name="Normal 2 3 2 7 2" xfId="257" xr:uid="{97F9B3CA-D4EC-4539-970B-F20AC753CDB4}"/>
    <cellStyle name="Normal 2 3 2 8" xfId="91" xr:uid="{00000000-0005-0000-0000-00005B000000}"/>
    <cellStyle name="Normal 2 3 2 8 2" xfId="258" xr:uid="{6DEDB591-E4EE-460D-8ED8-68631475C821}"/>
    <cellStyle name="Normal 2 3 2 9" xfId="92" xr:uid="{00000000-0005-0000-0000-00005C000000}"/>
    <cellStyle name="Normal 2 3 2 9 2" xfId="259" xr:uid="{EBA3A439-7BE0-492A-BC15-D8B64B28EE49}"/>
    <cellStyle name="Normal 2 3 3" xfId="93" xr:uid="{00000000-0005-0000-0000-00005D000000}"/>
    <cellStyle name="Normal 2 3 3 2" xfId="260" xr:uid="{5528C613-4124-4C90-BF43-77E5EC04DE09}"/>
    <cellStyle name="Normal 2 3 4" xfId="94" xr:uid="{00000000-0005-0000-0000-00005E000000}"/>
    <cellStyle name="Normal 2 3 4 2" xfId="261" xr:uid="{1037FD7F-E992-4543-97FA-FA987BB73B81}"/>
    <cellStyle name="Normal 2 3 5" xfId="95" xr:uid="{00000000-0005-0000-0000-00005F000000}"/>
    <cellStyle name="Normal 2 3 5 2" xfId="262" xr:uid="{4211F557-42B3-4826-9518-B05F9D3E5729}"/>
    <cellStyle name="Normal 2 3 6" xfId="96" xr:uid="{00000000-0005-0000-0000-000060000000}"/>
    <cellStyle name="Normal 2 3 6 2" xfId="263" xr:uid="{A487F6B4-C4BC-4512-8ECC-127441E2C713}"/>
    <cellStyle name="Normal 2 3 7" xfId="97" xr:uid="{00000000-0005-0000-0000-000061000000}"/>
    <cellStyle name="Normal 2 3 7 2" xfId="264" xr:uid="{C834A1B1-3FEE-496D-B116-946963ABFAE1}"/>
    <cellStyle name="Normal 2 3 8" xfId="98" xr:uid="{00000000-0005-0000-0000-000062000000}"/>
    <cellStyle name="Normal 2 3 8 2" xfId="265" xr:uid="{C053B739-9595-47BD-9E39-645D18357E46}"/>
    <cellStyle name="Normal 2 3 9" xfId="99" xr:uid="{00000000-0005-0000-0000-000063000000}"/>
    <cellStyle name="Normal 2 3 9 2" xfId="266" xr:uid="{128A548A-D772-4AF5-AAE1-45B9B898E8C1}"/>
    <cellStyle name="Normal 2 4" xfId="100" xr:uid="{00000000-0005-0000-0000-000064000000}"/>
    <cellStyle name="Normal 2 4 2" xfId="267" xr:uid="{6F84339A-0399-4046-A182-6510A510CA3D}"/>
    <cellStyle name="Normal 2 5" xfId="101" xr:uid="{00000000-0005-0000-0000-000065000000}"/>
    <cellStyle name="Normal 2 5 2" xfId="268" xr:uid="{B28DADAA-D2FC-4033-8782-2F6FBBA55D95}"/>
    <cellStyle name="Normal 2 6" xfId="102" xr:uid="{00000000-0005-0000-0000-000066000000}"/>
    <cellStyle name="Normal 2 6 2" xfId="269" xr:uid="{7343B3DC-C4E9-4907-8B99-7D6DC0237B5B}"/>
    <cellStyle name="Normal 2 7" xfId="103" xr:uid="{00000000-0005-0000-0000-000067000000}"/>
    <cellStyle name="Normal 2 7 2" xfId="270" xr:uid="{CF31C2F0-6EF0-49C3-99E5-76777F53E323}"/>
    <cellStyle name="Normal 2 8" xfId="104" xr:uid="{00000000-0005-0000-0000-000068000000}"/>
    <cellStyle name="Normal 2 8 2" xfId="271" xr:uid="{55600A19-1EC1-4B52-A16F-F77C66E7E04C}"/>
    <cellStyle name="Normal 2 9" xfId="105" xr:uid="{00000000-0005-0000-0000-000069000000}"/>
    <cellStyle name="Normal 2 9 2" xfId="272" xr:uid="{8717757B-BFC7-4763-8221-3B284A7680E5}"/>
    <cellStyle name="Normal 2_7 Offending Histories tables" xfId="106" xr:uid="{00000000-0005-0000-0000-00006A000000}"/>
    <cellStyle name="Normal 2_FTE tables 3" xfId="273" xr:uid="{019FDBDD-22F7-408F-A762-4542FD9DA64A}"/>
    <cellStyle name="Normal 3" xfId="107" xr:uid="{00000000-0005-0000-0000-00006D000000}"/>
    <cellStyle name="Normal 3 10" xfId="108" xr:uid="{00000000-0005-0000-0000-00006E000000}"/>
    <cellStyle name="Normal 3 10 2" xfId="275" xr:uid="{E2031FB4-25B6-41F2-8E64-3C9A7B6FED14}"/>
    <cellStyle name="Normal 3 11" xfId="109" xr:uid="{00000000-0005-0000-0000-00006F000000}"/>
    <cellStyle name="Normal 3 11 2" xfId="276" xr:uid="{1ADC2C23-D91F-473A-8E1E-2D8F2E31C9FE}"/>
    <cellStyle name="Normal 3 12" xfId="274" xr:uid="{DCBDA5C3-626B-4E6C-8F21-96F6011D9578}"/>
    <cellStyle name="Normal 3 13" xfId="332" xr:uid="{D3147B17-1899-44A1-80CE-727CC3A62D3C}"/>
    <cellStyle name="Normal 3 2" xfId="110" xr:uid="{00000000-0005-0000-0000-000070000000}"/>
    <cellStyle name="Normal 3 2 10" xfId="111" xr:uid="{00000000-0005-0000-0000-000071000000}"/>
    <cellStyle name="Normal 3 2 10 2" xfId="278" xr:uid="{E2414F3C-B655-4856-856A-BF0AE195286B}"/>
    <cellStyle name="Normal 3 2 11" xfId="277" xr:uid="{C392A9A2-BB84-436D-B736-0167BF7A2270}"/>
    <cellStyle name="Normal 3 2 2" xfId="112" xr:uid="{00000000-0005-0000-0000-000072000000}"/>
    <cellStyle name="Normal 3 2 2 10" xfId="113" xr:uid="{00000000-0005-0000-0000-000073000000}"/>
    <cellStyle name="Normal 3 2 2 10 2" xfId="280" xr:uid="{936E2CE0-74FD-4AFD-8E3F-0BF81B789B9C}"/>
    <cellStyle name="Normal 3 2 2 11" xfId="279" xr:uid="{191798E3-58EE-4D23-B71C-37D7C9B15D55}"/>
    <cellStyle name="Normal 3 2 2 2" xfId="114" xr:uid="{00000000-0005-0000-0000-000074000000}"/>
    <cellStyle name="Normal 3 2 2 2 2" xfId="281" xr:uid="{0A4660EE-9017-4AE9-8B82-25F382B58CAD}"/>
    <cellStyle name="Normal 3 2 2 3" xfId="115" xr:uid="{00000000-0005-0000-0000-000075000000}"/>
    <cellStyle name="Normal 3 2 2 3 2" xfId="282" xr:uid="{9728A3E5-4E70-4C88-BBAC-449622AA8AE6}"/>
    <cellStyle name="Normal 3 2 2 4" xfId="116" xr:uid="{00000000-0005-0000-0000-000076000000}"/>
    <cellStyle name="Normal 3 2 2 4 2" xfId="283" xr:uid="{3D854148-12E7-4A4A-9A2E-63B001B1E09E}"/>
    <cellStyle name="Normal 3 2 2 5" xfId="117" xr:uid="{00000000-0005-0000-0000-000077000000}"/>
    <cellStyle name="Normal 3 2 2 5 2" xfId="284" xr:uid="{E2E66906-2AD2-4FA6-8F9D-CCF30F79ED71}"/>
    <cellStyle name="Normal 3 2 2 6" xfId="118" xr:uid="{00000000-0005-0000-0000-000078000000}"/>
    <cellStyle name="Normal 3 2 2 6 2" xfId="285" xr:uid="{3AEE6F77-C534-4F6F-B995-CB17BE4BE63C}"/>
    <cellStyle name="Normal 3 2 2 7" xfId="119" xr:uid="{00000000-0005-0000-0000-000079000000}"/>
    <cellStyle name="Normal 3 2 2 7 2" xfId="286" xr:uid="{4EE68994-4D1F-4593-9DAF-09EF8566D579}"/>
    <cellStyle name="Normal 3 2 2 8" xfId="120" xr:uid="{00000000-0005-0000-0000-00007A000000}"/>
    <cellStyle name="Normal 3 2 2 8 2" xfId="287" xr:uid="{DA6F1AA8-61ED-4E96-8136-8B084AD5B31C}"/>
    <cellStyle name="Normal 3 2 2 9" xfId="121" xr:uid="{00000000-0005-0000-0000-00007B000000}"/>
    <cellStyle name="Normal 3 2 2 9 2" xfId="288" xr:uid="{F4175552-7A70-44A4-8147-595F5E533393}"/>
    <cellStyle name="Normal 3 2 3" xfId="122" xr:uid="{00000000-0005-0000-0000-00007C000000}"/>
    <cellStyle name="Normal 3 2 3 2" xfId="289" xr:uid="{3958ED39-ABBB-4802-83B3-989B3E404CC6}"/>
    <cellStyle name="Normal 3 2 4" xfId="123" xr:uid="{00000000-0005-0000-0000-00007D000000}"/>
    <cellStyle name="Normal 3 2 4 2" xfId="290" xr:uid="{8C67F1F7-97EB-426C-B2A4-A4CBF9906AFB}"/>
    <cellStyle name="Normal 3 2 5" xfId="124" xr:uid="{00000000-0005-0000-0000-00007E000000}"/>
    <cellStyle name="Normal 3 2 5 2" xfId="291" xr:uid="{F9C328CB-452B-43BA-8286-CDD51DB252A1}"/>
    <cellStyle name="Normal 3 2 6" xfId="125" xr:uid="{00000000-0005-0000-0000-00007F000000}"/>
    <cellStyle name="Normal 3 2 6 2" xfId="292" xr:uid="{7D6808FD-F767-4C82-9062-210446F05D41}"/>
    <cellStyle name="Normal 3 2 7" xfId="126" xr:uid="{00000000-0005-0000-0000-000080000000}"/>
    <cellStyle name="Normal 3 2 7 2" xfId="293" xr:uid="{AC646933-F11B-47F8-A987-08F3E173CD9F}"/>
    <cellStyle name="Normal 3 2 8" xfId="127" xr:uid="{00000000-0005-0000-0000-000081000000}"/>
    <cellStyle name="Normal 3 2 8 2" xfId="294" xr:uid="{D554E6D4-97CA-4314-9E78-96BD9B2256DD}"/>
    <cellStyle name="Normal 3 2 9" xfId="128" xr:uid="{00000000-0005-0000-0000-000082000000}"/>
    <cellStyle name="Normal 3 2 9 2" xfId="295" xr:uid="{143CF436-C330-4829-A71B-721B63E724F9}"/>
    <cellStyle name="Normal 3 2_7 Offending Histories tables" xfId="129" xr:uid="{00000000-0005-0000-0000-000083000000}"/>
    <cellStyle name="Normal 3 3" xfId="130" xr:uid="{00000000-0005-0000-0000-000084000000}"/>
    <cellStyle name="Normal 3 3 2" xfId="296" xr:uid="{BA4C6C27-C536-4401-A672-AC91A89A17BB}"/>
    <cellStyle name="Normal 3 4" xfId="131" xr:uid="{00000000-0005-0000-0000-000085000000}"/>
    <cellStyle name="Normal 3 4 2" xfId="297" xr:uid="{7EF0CFE4-00CA-4193-930B-CFC9B4F114A3}"/>
    <cellStyle name="Normal 3 5" xfId="132" xr:uid="{00000000-0005-0000-0000-000086000000}"/>
    <cellStyle name="Normal 3 5 2" xfId="298" xr:uid="{A14A5A5C-3B28-49DF-A47E-3D2BE45AF2F4}"/>
    <cellStyle name="Normal 3 6" xfId="133" xr:uid="{00000000-0005-0000-0000-000087000000}"/>
    <cellStyle name="Normal 3 6 2" xfId="299" xr:uid="{34C25638-ADF4-4C58-8B4F-9E61F352CA14}"/>
    <cellStyle name="Normal 3 7" xfId="134" xr:uid="{00000000-0005-0000-0000-000088000000}"/>
    <cellStyle name="Normal 3 7 2" xfId="300" xr:uid="{2C74B44D-4E29-48F5-84B8-B281D42EA245}"/>
    <cellStyle name="Normal 3 8" xfId="135" xr:uid="{00000000-0005-0000-0000-000089000000}"/>
    <cellStyle name="Normal 3 8 2" xfId="301" xr:uid="{5EF321A7-0A27-4320-8666-D65628CA6B22}"/>
    <cellStyle name="Normal 3 9" xfId="136" xr:uid="{00000000-0005-0000-0000-00008A000000}"/>
    <cellStyle name="Normal 3 9 2" xfId="302" xr:uid="{841E94E9-EFFE-4766-8885-81CA78B1D5BF}"/>
    <cellStyle name="Normal 4" xfId="137" xr:uid="{00000000-0005-0000-0000-00008B000000}"/>
    <cellStyle name="Normal 4 10" xfId="138" xr:uid="{00000000-0005-0000-0000-00008C000000}"/>
    <cellStyle name="Normal 4 10 2" xfId="304" xr:uid="{7BD9E66E-7912-424E-AC44-8A915B19AA0B}"/>
    <cellStyle name="Normal 4 11" xfId="139" xr:uid="{00000000-0005-0000-0000-00008D000000}"/>
    <cellStyle name="Normal 4 11 2" xfId="305" xr:uid="{C9A75EFC-586A-44C1-A7D5-ED93C67360C3}"/>
    <cellStyle name="Normal 4 12" xfId="303" xr:uid="{225A12FC-BB64-4AF3-BE79-59411DEE8A7B}"/>
    <cellStyle name="Normal 4 2" xfId="140" xr:uid="{00000000-0005-0000-0000-00008E000000}"/>
    <cellStyle name="Normal 4 2 2" xfId="306" xr:uid="{E6DD639E-F895-42C9-BC0C-5163B208043E}"/>
    <cellStyle name="Normal 4 3" xfId="141" xr:uid="{00000000-0005-0000-0000-00008F000000}"/>
    <cellStyle name="Normal 4 3 2" xfId="307" xr:uid="{1C34CE3C-21B0-457B-8466-FAFFFCEACE72}"/>
    <cellStyle name="Normal 4 4" xfId="142" xr:uid="{00000000-0005-0000-0000-000090000000}"/>
    <cellStyle name="Normal 4 4 2" xfId="308" xr:uid="{5D81D076-F867-49AF-B8D2-A15D03098B44}"/>
    <cellStyle name="Normal 4 5" xfId="143" xr:uid="{00000000-0005-0000-0000-000091000000}"/>
    <cellStyle name="Normal 4 5 2" xfId="309" xr:uid="{1898E002-F9D6-4DC5-AEA9-4977A8876ACE}"/>
    <cellStyle name="Normal 4 6" xfId="144" xr:uid="{00000000-0005-0000-0000-000092000000}"/>
    <cellStyle name="Normal 4 6 2" xfId="310" xr:uid="{C6D94516-2586-4D4D-B60E-EE38517BB582}"/>
    <cellStyle name="Normal 4 7" xfId="145" xr:uid="{00000000-0005-0000-0000-000093000000}"/>
    <cellStyle name="Normal 4 7 2" xfId="311" xr:uid="{902E15CB-F7CF-4470-A641-F245F1CB83D8}"/>
    <cellStyle name="Normal 4 8" xfId="146" xr:uid="{00000000-0005-0000-0000-000094000000}"/>
    <cellStyle name="Normal 4 8 2" xfId="312" xr:uid="{046F1540-88E9-49E1-9BF8-66910EC34BE3}"/>
    <cellStyle name="Normal 4 9" xfId="147" xr:uid="{00000000-0005-0000-0000-000095000000}"/>
    <cellStyle name="Normal 4 9 2" xfId="313" xr:uid="{B07CCDF6-F212-4FA5-A39E-DEA6ECF73757}"/>
    <cellStyle name="Normal 5" xfId="148" xr:uid="{00000000-0005-0000-0000-000096000000}"/>
    <cellStyle name="Normal 5 2" xfId="149" xr:uid="{00000000-0005-0000-0000-000097000000}"/>
    <cellStyle name="Normal 5 2 2" xfId="315" xr:uid="{90FFB39D-265E-4060-9F1A-E23A9AB7CD26}"/>
    <cellStyle name="Normal 5 3" xfId="314" xr:uid="{840FB7E9-B54A-4D42-83C5-29884CDA1048}"/>
    <cellStyle name="Normal 6" xfId="150" xr:uid="{00000000-0005-0000-0000-000098000000}"/>
    <cellStyle name="Normal 6 2" xfId="151" xr:uid="{00000000-0005-0000-0000-000099000000}"/>
    <cellStyle name="Normal 6 2 2" xfId="317" xr:uid="{D2C5E739-F84C-45E6-9D36-722CF96ADBA3}"/>
    <cellStyle name="Normal 6 3" xfId="316" xr:uid="{C4DEA00B-EBF3-4871-8184-F8C3A642F7B7}"/>
    <cellStyle name="Normal 7" xfId="152" xr:uid="{00000000-0005-0000-0000-00009A000000}"/>
    <cellStyle name="Normal 7 2" xfId="153" xr:uid="{00000000-0005-0000-0000-00009B000000}"/>
    <cellStyle name="Normal 7 2 2" xfId="319" xr:uid="{7DE406AD-BD00-4DF4-B213-4CAB313A0B3A}"/>
    <cellStyle name="Normal 7 3" xfId="318" xr:uid="{7DB7B135-758D-4717-AD06-CB6E6FB0D1F5}"/>
    <cellStyle name="Normal 8" xfId="154" xr:uid="{00000000-0005-0000-0000-00009C000000}"/>
    <cellStyle name="Normal 8 2" xfId="155" xr:uid="{00000000-0005-0000-0000-00009D000000}"/>
    <cellStyle name="Normal 8 2 2" xfId="321" xr:uid="{AEC2AAA7-CC35-417E-BAA0-F2B75BDD1BDF}"/>
    <cellStyle name="Normal 8 3" xfId="320" xr:uid="{C31613DE-53CD-465B-8322-20F6576B2808}"/>
    <cellStyle name="Normal 9" xfId="156" xr:uid="{00000000-0005-0000-0000-00009E000000}"/>
    <cellStyle name="Normal 9 2" xfId="157" xr:uid="{00000000-0005-0000-0000-00009F000000}"/>
    <cellStyle name="Normal 9 2 2" xfId="323" xr:uid="{DA8C6DB0-B21B-46CA-A63F-5AA8B174C7D3}"/>
    <cellStyle name="Normal 9 3" xfId="322" xr:uid="{6E69BE6F-A7E0-435E-9259-FD9B6F82AB2D}"/>
    <cellStyle name="Normal_FTE tables" xfId="158" xr:uid="{00000000-0005-0000-0000-0000A0000000}"/>
    <cellStyle name="Normal_offending-histories-tables-1211(1)" xfId="324" xr:uid="{38276A2B-3B92-46E6-ABE9-31EC8293C857}"/>
    <cellStyle name="Normal_Quarterly FTE tables combined" xfId="159" xr:uid="{00000000-0005-0000-0000-0000A1000000}"/>
    <cellStyle name="Note 2" xfId="160" xr:uid="{00000000-0005-0000-0000-0000A2000000}"/>
    <cellStyle name="Note 3" xfId="182" xr:uid="{BA0DF7E2-9174-4352-B71F-4D2C5F8137F0}"/>
    <cellStyle name="Output 2" xfId="161" xr:uid="{00000000-0005-0000-0000-0000A3000000}"/>
    <cellStyle name="Output 3" xfId="177" xr:uid="{060D88A2-C878-4D92-9559-D963AD7CB264}"/>
    <cellStyle name="Per cent" xfId="162" builtinId="5"/>
    <cellStyle name="Refdb standard" xfId="163" xr:uid="{00000000-0005-0000-0000-0000A5000000}"/>
    <cellStyle name="Refdb standard 2" xfId="325" xr:uid="{2BDCA691-51D1-4D49-A5AA-9D53A9FADA72}"/>
    <cellStyle name="Title 2" xfId="164" xr:uid="{00000000-0005-0000-0000-0000A6000000}"/>
    <cellStyle name="Title 3" xfId="168" xr:uid="{F10BDF95-4C32-4FA8-A142-2EF855D45F29}"/>
    <cellStyle name="Total 2" xfId="165" xr:uid="{00000000-0005-0000-0000-0000A7000000}"/>
    <cellStyle name="Total 3" xfId="184" xr:uid="{F3202EC2-95F6-4F13-9B15-C8DBDD25E910}"/>
    <cellStyle name="Warning Text 2" xfId="166" xr:uid="{00000000-0005-0000-0000-0000A8000000}"/>
    <cellStyle name="Warning Text 3" xfId="181" xr:uid="{98308E4A-D2F1-4B4B-9574-37E34446301E}"/>
  </cellStyles>
  <dxfs count="176">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dxf>
    <dxf>
      <border outline="0">
        <top style="thin">
          <color indexed="64"/>
        </top>
      </border>
    </dxf>
    <dxf>
      <font>
        <strike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dxf>
    <dxf>
      <border outline="0">
        <top style="thin">
          <color indexed="64"/>
        </top>
      </border>
    </dxf>
    <dxf>
      <font>
        <strike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numFmt numFmtId="165"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strike val="0"/>
        <outline val="0"/>
        <shadow val="0"/>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outline="0">
        <left style="thin">
          <color theme="0" tint="-0.24994659260841701"/>
        </left>
        <right/>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outline="0">
        <left style="thin">
          <color theme="0" tint="-0.24994659260841701"/>
        </left>
        <right/>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strike val="0"/>
        <outline val="0"/>
        <shadow val="0"/>
        <u val="none"/>
        <vertAlign val="baseline"/>
        <sz val="10"/>
        <name val="Arial"/>
        <scheme val="none"/>
      </font>
      <numFmt numFmtId="3" formatCode="#,##0"/>
      <alignment horizontal="right" vertical="bottom" textRotation="0" wrapText="0" indent="0" justifyLastLine="0" shrinkToFit="0" readingOrder="0"/>
      <border diagonalUp="0" diagonalDown="0" outline="0">
        <left style="thin">
          <color theme="0" tint="-0.24994659260841701"/>
        </left>
        <right style="thin">
          <color theme="0" tint="-0.24994659260841701"/>
        </right>
        <top/>
        <bottom/>
      </border>
    </dxf>
    <dxf>
      <font>
        <strike val="0"/>
        <outline val="0"/>
        <shadow val="0"/>
        <u val="none"/>
        <vertAlign val="baseline"/>
        <sz val="10"/>
        <name val="Arial"/>
        <scheme val="none"/>
      </font>
      <alignment horizontal="left" vertical="bottom" textRotation="0" wrapText="0" indent="0" justifyLastLine="0" shrinkToFit="0" readingOrder="0"/>
      <border diagonalUp="0" diagonalDown="0" outline="0">
        <left style="thin">
          <color theme="0" tint="-0.24994659260841701"/>
        </left>
        <right style="thin">
          <color theme="0" tint="-0.24994659260841701"/>
        </right>
        <top/>
        <bottom/>
      </border>
    </dxf>
    <dxf>
      <font>
        <strike val="0"/>
        <outline val="0"/>
        <shadow val="0"/>
        <u val="none"/>
        <vertAlign val="baseline"/>
        <sz val="10"/>
        <name val="Arial"/>
        <scheme val="none"/>
      </font>
      <border diagonalUp="0" diagonalDown="0" outline="0">
        <left/>
        <right style="thin">
          <color theme="0" tint="-0.24994659260841701"/>
        </right>
        <top style="thin">
          <color indexed="65"/>
        </top>
        <bottom/>
      </border>
    </dxf>
    <dxf>
      <border diagonalUp="0" diagonalDown="0">
        <left style="thin">
          <color indexed="64"/>
        </left>
        <right style="thin">
          <color indexed="64"/>
        </right>
        <top/>
        <bottom style="thin">
          <color indexed="64"/>
        </bottom>
      </border>
    </dxf>
    <dxf>
      <font>
        <strike val="0"/>
        <outline val="0"/>
        <shadow val="0"/>
        <u val="none"/>
        <vertAlign val="baseline"/>
        <sz val="10"/>
        <name val="Arial"/>
        <scheme val="none"/>
      </font>
    </dxf>
    <dxf>
      <border outline="0">
        <bottom style="thin">
          <color indexed="64"/>
        </bottom>
      </border>
    </dxf>
    <dxf>
      <font>
        <b/>
        <i val="0"/>
        <strike val="0"/>
        <condense val="0"/>
        <extend val="0"/>
        <outline val="0"/>
        <shadow val="0"/>
        <u val="none"/>
        <vertAlign val="baseline"/>
        <sz val="10"/>
        <color theme="1"/>
        <name val="Arial"/>
        <scheme val="none"/>
      </font>
      <numFmt numFmtId="30" formatCode="@"/>
      <fill>
        <patternFill patternType="solid">
          <fgColor indexed="64"/>
          <bgColor theme="0"/>
        </patternFill>
      </fill>
      <alignment horizontal="right" vertical="center" textRotation="0" wrapText="1" indent="0" justifyLastLine="0" shrinkToFit="0" readingOrder="0"/>
      <border diagonalUp="0" diagonalDown="0">
        <left style="thin">
          <color theme="0" tint="-0.24994659260841701"/>
        </left>
        <right style="thin">
          <color theme="0" tint="-0.24994659260841701"/>
        </right>
        <vertical style="thin">
          <color theme="0" tint="-0.24994659260841701"/>
        </vertical>
      </border>
    </dxf>
    <dxf>
      <font>
        <b val="0"/>
        <i val="0"/>
        <strike val="0"/>
        <condense val="0"/>
        <extend val="0"/>
        <outline val="0"/>
        <shadow val="0"/>
        <u val="none"/>
        <vertAlign val="baseline"/>
        <sz val="10"/>
        <color auto="1"/>
        <name val="Arial"/>
        <family val="2"/>
        <scheme val="none"/>
      </font>
      <numFmt numFmtId="165" formatCode="_-* #,##0_-;\-* #,##0_-;_-* &quot;-&quot;??_-;_-@_-"/>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numFmt numFmtId="30" formatCode="@"/>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dxf>
    <dxf>
      <border>
        <bottom style="thin">
          <color indexed="64"/>
        </bottom>
      </border>
    </dxf>
    <dxf>
      <font>
        <b/>
        <i val="0"/>
        <strike val="0"/>
        <condense val="0"/>
        <extend val="0"/>
        <outline val="0"/>
        <shadow val="0"/>
        <u val="none"/>
        <vertAlign val="baseline"/>
        <sz val="10"/>
        <color auto="1"/>
        <name val="Arial"/>
        <family val="2"/>
        <scheme val="none"/>
      </font>
      <numFmt numFmtId="30" formatCode="@"/>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9" defaultPivotStyle="PivotStyleLight16"/>
  <colors>
    <mruColors>
      <color rgb="FFFF0000"/>
      <color rgb="FFFFE4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DFA05F2-A341-44C7-8355-344AEC6555F8}" name="Notes" displayName="Notes" ref="A3:B16" totalsRowShown="0" headerRowDxfId="175">
  <autoFilter ref="A3:B16" xr:uid="{05608D2E-2520-43DE-A142-731CF128D676}">
    <filterColumn colId="0" hiddenButton="1"/>
    <filterColumn colId="1" hiddenButton="1"/>
  </autoFilter>
  <tableColumns count="2">
    <tableColumn id="1" xr3:uid="{96002698-B0AA-49F9-82D8-CDACB3EF2F55}" name="Note Number" dataDxfId="174"/>
    <tableColumn id="2" xr3:uid="{F06C7CEA-765B-4BA4-A0E2-71B72A16C062}" name="Note text" dataDxfId="173" dataCellStyle="Normal 2 2 12"/>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0F94E4B-0B52-D944-AA99-A07C568262E5}" name="FTEs_LAs_Nos24" displayName="FTEs_LAs_Nos24" ref="B4:M195" totalsRowShown="0" headerRowDxfId="15" dataDxfId="13" headerRowBorderDxfId="14" tableBorderDxfId="12" headerRowCellStyle="Normal 2 10">
  <tableColumns count="12">
    <tableColumn id="1" xr3:uid="{08E1D106-3258-8F40-AB8D-9CDB1A42372C}" name="Local Authority/Region" dataDxfId="11"/>
    <tableColumn id="2" xr3:uid="{B67DE7FA-0665-7941-B2F6-E1F1AE813FD4}" name="2014" dataDxfId="10"/>
    <tableColumn id="3" xr3:uid="{92F2C659-B2DE-084D-8C8A-001C14AD3D05}" name="2015" dataDxfId="9"/>
    <tableColumn id="4" xr3:uid="{E2AD17B7-CAED-2B41-8D40-224968F5B2C4}" name="2016" dataDxfId="8"/>
    <tableColumn id="5" xr3:uid="{8D684E5F-62F8-3F4A-96AC-D77461467C42}" name="2017" dataDxfId="7"/>
    <tableColumn id="6" xr3:uid="{4D1F2553-F529-284D-9567-7A28B4520FC8}" name="2018" dataDxfId="6"/>
    <tableColumn id="7" xr3:uid="{2CCFE916-0338-514B-BEE3-08AEFBFD05B8}" name="2019" dataDxfId="5"/>
    <tableColumn id="8" xr3:uid="{21002988-1A3A-5C4E-8F18-A861280E23A0}" name="2020" dataDxfId="4"/>
    <tableColumn id="9" xr3:uid="{76C09A87-C21A-5847-96EE-7E2914CA3547}" name="2021" dataDxfId="3"/>
    <tableColumn id="10" xr3:uid="{C7713F14-8084-4A43-BC2D-F2650CD9189E}" name="2022" dataDxfId="2"/>
    <tableColumn id="11" xr3:uid="{FF2FA267-5B1F-554D-ABA4-318513286549}" name="2023" dataDxfId="1"/>
    <tableColumn id="12" xr3:uid="{5B0C3FF9-AE76-1749-9FA4-05E9D9FB1819}" name="2024"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F248797-308F-4B15-894E-F93A48D675D0}" name="FTEs7" displayName="FTEs7" ref="A3:O10" totalsRowShown="0" headerRowDxfId="172" dataDxfId="170" headerRowBorderDxfId="171">
  <tableColumns count="15">
    <tableColumn id="1" xr3:uid="{A2F03DE6-4C34-4A4A-A242-52B1F18BD683}" name="Number of children" dataDxfId="169" dataCellStyle="Normal_FTE tables"/>
    <tableColumn id="2" xr3:uid="{635F482B-02A3-4EF7-B6B4-B86A55D70143}" name="Ethnicity group" dataDxfId="168" dataCellStyle="Normal_FTE tables"/>
    <tableColumn id="3" xr3:uid="{CD1F8203-2741-4C3A-ACCC-3B80FF1E6D1A}" name="2014" dataDxfId="167"/>
    <tableColumn id="4" xr3:uid="{CC59AA34-8279-4980-B159-49EAE2E6304E}" name="2015" dataDxfId="166"/>
    <tableColumn id="5" xr3:uid="{5A488FC5-CBB4-4144-BE12-7BEBD889E5BD}" name="2016" dataDxfId="165"/>
    <tableColumn id="6" xr3:uid="{F81412B2-DDAC-4B0D-8241-559AE0F4030E}" name="2017" dataDxfId="164"/>
    <tableColumn id="7" xr3:uid="{9613E549-192D-4338-AA1C-6A6C7674135E}" name="2018" dataDxfId="163"/>
    <tableColumn id="8" xr3:uid="{7255DCB5-FAD7-4A57-A21A-CBD8AAC39E52}" name="2019" dataDxfId="162"/>
    <tableColumn id="9" xr3:uid="{A5AEA9FE-C303-4C3E-B7E6-07C7D0AF2837}" name="2020" dataDxfId="161"/>
    <tableColumn id="10" xr3:uid="{85712FFC-E10F-4174-93F8-465F6F8ED163}" name="2021" dataDxfId="160"/>
    <tableColumn id="11" xr3:uid="{537C067A-C6F7-43F3-B306-0934D6E80495}" name="2022" dataDxfId="159"/>
    <tableColumn id="16" xr3:uid="{5CCA2893-6DBE-3D47-9B33-E3D324C8078F}" name="2023" dataDxfId="158"/>
    <tableColumn id="12" xr3:uid="{950F2B4A-1E18-402C-A36D-7F7F996C4F13}" name="2024" dataDxfId="157"/>
    <tableColumn id="13" xr3:uid="{AA3ABFED-CA1B-4630-BFA0-653266F1670D}" name="% change December 2014 to 2024" dataDxfId="156">
      <calculatedColumnFormula>FTEs7[[#This Row],[2024]]/FTEs7[[#This Row],[2014]]-1</calculatedColumnFormula>
    </tableColumn>
    <tableColumn id="15" xr3:uid="{BE741AEB-7302-4C01-9606-57251A5F7C14}" name="% change December 2023 to 2024" dataDxfId="155">
      <calculatedColumnFormula>FTEs7[[#This Row],[2024]]/FTEs7[[#This Row],[2023]]-1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1456DB4-75A8-4F18-8AE3-F42A747FDD5B}" name="FTEs_Sex_Offence9" displayName="FTEs_Sex_Offence9" ref="A3:O47" totalsRowShown="0" headerRowDxfId="154" dataDxfId="152" headerRowBorderDxfId="153" tableBorderDxfId="151" headerRowCellStyle="Normal_FTE tables">
  <tableColumns count="15">
    <tableColumn id="15" xr3:uid="{B7687ABD-933D-4A10-9D74-79AEEB673729}" name="Sex" dataDxfId="150" totalsRowDxfId="149"/>
    <tableColumn id="1" xr3:uid="{E6823AD0-DD07-499F-919D-4017137D9B4A}" name="Year ending December" dataDxfId="148" totalsRowDxfId="147"/>
    <tableColumn id="2" xr3:uid="{67355590-CB2F-4F73-A2F8-C668D16F8170}" name="Violence against the person" dataDxfId="146" totalsRowDxfId="145"/>
    <tableColumn id="3" xr3:uid="{36C60F1C-3220-424B-9E89-3BA9AEA49D44}" name="Sexual offences" dataDxfId="144" totalsRowDxfId="143"/>
    <tableColumn id="4" xr3:uid="{AE2D65CA-CEDA-4BBA-9119-654E29BF9E8F}" name="Robbery" dataDxfId="142" totalsRowDxfId="141"/>
    <tableColumn id="5" xr3:uid="{7E553588-BA26-4A25-864A-2D1DD6E5B2C2}" name="Theft offences" dataDxfId="140" totalsRowDxfId="139"/>
    <tableColumn id="6" xr3:uid="{B93A1942-6956-465B-B749-46F023B31597}" name="Criminal damage and arson" dataDxfId="138" totalsRowDxfId="137"/>
    <tableColumn id="7" xr3:uid="{C45A3C89-A8AF-4C9D-BC25-C4E76246EC09}" name="Drug offences" dataDxfId="136" totalsRowDxfId="135"/>
    <tableColumn id="8" xr3:uid="{3056CD4E-6F87-4103-9FEC-4C8DD422CDF5}" name="Possession of weapons" dataDxfId="134" totalsRowDxfId="133"/>
    <tableColumn id="9" xr3:uid="{0292F5F3-DB72-4F20-B5C9-E781BBDCF9AD}" name="Public order offences" dataDxfId="132" totalsRowDxfId="131"/>
    <tableColumn id="10" xr3:uid="{B876FFCA-F4ED-434E-A61A-96EB751CD246}" name="Miscellaneous crimes against society" dataDxfId="130" totalsRowDxfId="129"/>
    <tableColumn id="11" xr3:uid="{E4ECE1CD-CE14-41F6-9734-1C4819AB0544}" name="Fraud offences" dataDxfId="128" totalsRowDxfId="127"/>
    <tableColumn id="12" xr3:uid="{4C8FA46A-5128-4045-B98C-F5D374290A41}" name="Summary offences excluding motoring" dataDxfId="126" totalsRowDxfId="125"/>
    <tableColumn id="13" xr3:uid="{BF095C44-43FC-41CE-8866-4F03749F7412}" name="Summary motoring offences" dataDxfId="124" totalsRowDxfId="123"/>
    <tableColumn id="14" xr3:uid="{CDEF8FE4-856E-4040-A355-FAB20EDC847B}" name="All offences" dataDxfId="122" totalsRowDxfId="121"/>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BE42ECC-D9F3-48DD-87A2-C60AA750702A}" name="FTEs_Age_Offence14" displayName="FTEs_Age_Offence14" ref="A4:O81" totalsRowShown="0" headerRowDxfId="120" dataDxfId="118" headerRowBorderDxfId="119" tableBorderDxfId="117" headerRowCellStyle="Normal_FTE tables" dataCellStyle="Normal_FTE tables">
  <tableColumns count="15">
    <tableColumn id="15" xr3:uid="{06769FB4-7571-483D-BF4A-84EFA2AB6DC3}" name="Age" dataDxfId="116"/>
    <tableColumn id="1" xr3:uid="{2138DE8E-1E73-4001-AA9A-298E053C0033}" name="Year ending December" dataDxfId="115"/>
    <tableColumn id="2" xr3:uid="{2EAF728D-AEEB-4D73-B0FD-444B05A7D200}" name="Violence against the person" dataDxfId="114" dataCellStyle="Normal_FTE tables"/>
    <tableColumn id="3" xr3:uid="{5B6ED46A-99FC-4678-B6DF-47934A5FFFBD}" name="Sexual offences" dataDxfId="113" dataCellStyle="Normal_FTE tables"/>
    <tableColumn id="4" xr3:uid="{5F6ABDB7-6217-46D6-8C35-FB2153BEA1AE}" name="Robbery" dataDxfId="112" dataCellStyle="Normal_FTE tables"/>
    <tableColumn id="5" xr3:uid="{51FD3AE5-12A0-4A39-9BAD-FE0AC50C7516}" name="Theft offences" dataDxfId="111" dataCellStyle="Normal_FTE tables"/>
    <tableColumn id="6" xr3:uid="{D2FD647B-AAA5-4C2C-8A5F-72A1EDAEBCD6}" name="Criminal damage and arson" dataDxfId="110" dataCellStyle="Normal_FTE tables"/>
    <tableColumn id="7" xr3:uid="{157E0609-F555-44D6-92F0-0B7E92A7DDD3}" name="Drug offences" dataDxfId="109" dataCellStyle="Normal_FTE tables"/>
    <tableColumn id="8" xr3:uid="{FAF302A5-DF64-4DD3-8396-749947D218EA}" name="Possession of weapons" dataDxfId="108" dataCellStyle="Normal_FTE tables"/>
    <tableColumn id="9" xr3:uid="{512854A9-8270-461C-B0CE-D3E260732CBC}" name="Public order offences" dataDxfId="107" dataCellStyle="Normal_FTE tables"/>
    <tableColumn id="10" xr3:uid="{056B56C9-8806-4C54-BDEF-25C81B8539C8}" name="Miscellaneous crimes against society" dataDxfId="106" dataCellStyle="Normal_FTE tables"/>
    <tableColumn id="11" xr3:uid="{C34EED76-D206-49A1-A103-C145E64286D8}" name="Fraud offences" dataDxfId="105" dataCellStyle="Normal_FTE tables"/>
    <tableColumn id="12" xr3:uid="{71882EB2-708B-4F52-A1C0-B91972CAC906}" name="Summary offences excluding motoring" dataDxfId="104" dataCellStyle="Normal_FTE tables"/>
    <tableColumn id="13" xr3:uid="{0D66B335-4FC0-460A-90F7-ACDAFD9BEBE2}" name="Summary motoring offences" dataDxfId="103" dataCellStyle="Normal_FTE tables"/>
    <tableColumn id="14" xr3:uid="{B5DF179F-F6F3-404C-AC6B-1FA51B8BF6A3}" name="All offences" dataDxfId="102" dataCellStyle="Normal_FTE tables"/>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84A633-FC99-6C46-8A55-940BF76F2985}" name="Table2" displayName="Table2" ref="A4:O59" totalsRowShown="0" headerRowDxfId="101" dataDxfId="99" headerRowBorderDxfId="100" tableBorderDxfId="98" headerRowCellStyle="Normal_FTE tables">
  <tableColumns count="15">
    <tableColumn id="1" xr3:uid="{80152BD2-1165-9C41-8427-3C570BD3918B}" name="Ethnicity group" dataDxfId="97"/>
    <tableColumn id="2" xr3:uid="{4859F5B9-662A-7444-B494-42DCB9D97DF3}" name="Year ending December" dataDxfId="96"/>
    <tableColumn id="3" xr3:uid="{9C3B0DFD-1803-F844-AED0-357EEFE58552}" name="Violence against the person" dataDxfId="95"/>
    <tableColumn id="4" xr3:uid="{5DEB3F1A-1747-CF4A-BA6F-456CB19C4437}" name="Sexual offences" dataDxfId="94"/>
    <tableColumn id="5" xr3:uid="{9036A474-DF05-8348-8C9E-FE82C76168A0}" name="Robbery" dataDxfId="93"/>
    <tableColumn id="6" xr3:uid="{3E52B29B-B7B6-5843-B0CE-67F0FF830657}" name="Theft offences" dataDxfId="92"/>
    <tableColumn id="7" xr3:uid="{805E99AA-ECDA-7D47-8338-BD5E9B6C57F5}" name="Criminal damage and arson" dataDxfId="91"/>
    <tableColumn id="8" xr3:uid="{C3FF6E42-CFB3-A143-B563-67C593696E05}" name="Drug offences" dataDxfId="90"/>
    <tableColumn id="9" xr3:uid="{EE887ED2-02C1-4B47-8228-8E99DDC33651}" name="Possession of weapons" dataDxfId="89"/>
    <tableColumn id="10" xr3:uid="{A63E5DB5-1301-1249-9E3B-4FD43203BC16}" name="Public order offences" dataDxfId="88"/>
    <tableColumn id="11" xr3:uid="{C09863B5-383B-4445-97A4-9730F26CCC02}" name="Miscellaneous crimes against society" dataDxfId="87"/>
    <tableColumn id="12" xr3:uid="{E7969852-4D7F-BE49-AD4C-62A8C74FDD10}" name="Fraud offences" dataDxfId="86"/>
    <tableColumn id="13" xr3:uid="{F8C37812-AE01-5841-848D-5201B1002F7D}" name="Summary offences excluding motoring" dataDxfId="85"/>
    <tableColumn id="14" xr3:uid="{81BE12F1-AC9B-E349-8FC7-FEF474212AD7}" name="Summary motoring offences" dataDxfId="84"/>
    <tableColumn id="15" xr3:uid="{6E95012A-349B-3E4F-8C2B-E1D916DC3972}" name="All offences" dataDxfId="83">
      <calculatedColumnFormula>SUM(Table2[[#This Row],[Violence against the person]:[Summary motoring offences]])</calculatedColumnFormula>
    </tableColumn>
  </tableColumns>
  <tableStyleInfo name="TableStyleLight8"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1D8C885-55C5-449F-8590-1488D6090BFE}" name="FTEs_Sex_DisposalType15" displayName="FTEs_Sex_DisposalType15" ref="A5:L49" totalsRowShown="0" headerRowDxfId="82" dataDxfId="80" headerRowBorderDxfId="81" tableBorderDxfId="79" headerRowCellStyle="Normal_FTE tables">
  <tableColumns count="12">
    <tableColumn id="12" xr3:uid="{C9B33726-6792-4D4C-BEFC-BBB683E8F094}" name="Sex" dataDxfId="78"/>
    <tableColumn id="1" xr3:uid="{7BC38333-58C2-4011-AF08-C044AF604BBE}" name="Year ending December" dataDxfId="77"/>
    <tableColumn id="2" xr3:uid="{A5053597-7BDC-472B-BA56-1BAFCEA7CC0E}" name="Youth caution" dataDxfId="76"/>
    <tableColumn id="3" xr3:uid="{8CECE961-4AF5-4E11-A452-E5B23045A538}" name="Absolute discharge" dataDxfId="75"/>
    <tableColumn id="4" xr3:uid="{EA6CE503-B2F0-4A06-B953-8555BDDE4896}" name="Conditional discharge" dataDxfId="74"/>
    <tableColumn id="5" xr3:uid="{E5CED06F-F1B1-443E-A23B-722D5F72CA7E}" name="Fine" dataDxfId="73"/>
    <tableColumn id="6" xr3:uid="{5EF0D21E-B37E-4165-AF24-4EFC737CA589}" name="Community sentence" dataDxfId="72"/>
    <tableColumn id="7" xr3:uid="{9066AE85-4BB6-455E-B85E-5B3F30D6487C}" name="Immediate custody" dataDxfId="71"/>
    <tableColumn id="8" xr3:uid="{A64A71D0-2D37-47EE-9688-530964668BFF}" name="Other [note 7]" dataDxfId="70"/>
    <tableColumn id="9" xr3:uid="{714253BB-0851-4552-9DD8-D0FC73F990B9}" name="Total sentences" dataDxfId="69"/>
    <tableColumn id="10" xr3:uid="{B171D13F-38E1-4AD8-AF6F-FF3776CDB98E}" name="FTEs receiving a youth caution (%)" dataDxfId="68"/>
    <tableColumn id="11" xr3:uid="{2148FE31-5A8E-43F3-8C6A-234D018040E6}" name="FTEs receiving a court sentence (%)" dataDxfId="67"/>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13CBC78-B4E8-4C52-A9A0-2D0E8317A573}" name="FTEs_Age_DisposalType16" displayName="FTEs_Age_DisposalType16" ref="A5:L82" totalsRowShown="0" headerRowDxfId="66" dataDxfId="64" headerRowBorderDxfId="65" tableBorderDxfId="63" headerRowCellStyle="Normal_FTE tables">
  <tableColumns count="12">
    <tableColumn id="6" xr3:uid="{B8657315-E5B2-4F35-80AF-9803BDCBFF9D}" name="Age" dataDxfId="62"/>
    <tableColumn id="1" xr3:uid="{8FD5EC6C-ED2F-4CB6-9D92-EAC16302D0D2}" name="Year ending December" dataDxfId="61"/>
    <tableColumn id="2" xr3:uid="{1FF7E965-EE5D-4114-B9ED-8935D4F6CF52}" name="Youth caution" dataDxfId="60" dataCellStyle="Normal_FTE tables"/>
    <tableColumn id="3" xr3:uid="{34E9002E-FCA3-487A-A7CD-C26FAF883D4A}" name="Absolute discharge" dataDxfId="59" dataCellStyle="Normal_FTE tables"/>
    <tableColumn id="7" xr3:uid="{FB2F3AED-4DB9-3E4F-B502-07E59A35C4AF}" name="Conditional discharge" dataDxfId="58" dataCellStyle="Normal_FTE tables"/>
    <tableColumn id="8" xr3:uid="{AE1AA958-2E48-9244-A3E0-C73A99368312}" name="Fine" dataDxfId="57" dataCellStyle="Normal_FTE tables"/>
    <tableColumn id="9" xr3:uid="{62DB987C-216F-A141-A20D-1FDD4FC916FB}" name="Community sentence" dataDxfId="56" dataCellStyle="Normal_FTE tables"/>
    <tableColumn id="10" xr3:uid="{30C5AC4C-DF65-B145-9C5F-8018C65DF6FD}" name="Immediate custody" dataDxfId="55" dataCellStyle="Normal_FTE tables"/>
    <tableColumn id="11" xr3:uid="{B90D110A-18F4-0847-B20B-540DC64A47EF}" name="Other [note 7]" dataDxfId="54" dataCellStyle="Normal_FTE tables"/>
    <tableColumn id="12" xr3:uid="{EC9851DA-CB74-0741-BA70-0CE25D67F120}" name="Total sentences" dataDxfId="53" dataCellStyle="Normal_FTE tables">
      <calculatedColumnFormula>SUM(FTEs_Age_DisposalType16[[#This Row],[Absolute discharge]:[Other '[note 7']]])</calculatedColumnFormula>
    </tableColumn>
    <tableColumn id="4" xr3:uid="{7335DD3D-8D1C-40F8-BA36-1960F1F50757}" name="FTEs receiving a youth caution (%)" dataDxfId="52" dataCellStyle="Normal_FTE tables">
      <calculatedColumnFormula>FTEs_Age_DisposalType16[[#This Row],[Youth caution]]/SUM(FTEs_Age_DisposalType16[[#This Row],[Youth caution]:[Other '[note 7']]])</calculatedColumnFormula>
    </tableColumn>
    <tableColumn id="5" xr3:uid="{011BD971-3AA4-4BBF-A435-93222E34E56E}" name="FTEs receiving a court sentence (%)" dataDxfId="51" dataCellStyle="Normal_FTE tables">
      <calculatedColumnFormula>FTEs_Age_DisposalType16[[#This Row],[Total sentences]]/SUM(FTEs_Age_DisposalType16[[#This Row],[Youth caution]:[Other '[note 7']]])</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7EED81D-FF97-4B10-B132-5E7C717D00C2}" name="FTEs_Age_Sex17" displayName="FTEs_Age_Sex17" ref="A3:O37" totalsRowShown="0" headerRowDxfId="50" dataDxfId="48" headerRowBorderDxfId="49" tableBorderDxfId="47">
  <tableColumns count="15">
    <tableColumn id="16" xr3:uid="{A3518E44-6D4F-494B-8545-8409502F549F}" name="Number or proportion" dataDxfId="46"/>
    <tableColumn id="1" xr3:uid="{D4267D6A-5131-4369-A394-1F99AB8899DB}" name="Demographic characteristic" dataDxfId="45"/>
    <tableColumn id="2" xr3:uid="{9EFC67DC-45F8-4C3F-B134-4E2FBC45E13C}" name="2014" dataDxfId="44" dataCellStyle="Comma"/>
    <tableColumn id="3" xr3:uid="{B69530F5-C00C-4FC8-9613-F7A2A8AA9C39}" name="2015" dataDxfId="43" dataCellStyle="Comma"/>
    <tableColumn id="4" xr3:uid="{40BC5095-65DB-42C1-802A-8AE4CA881848}" name="2016" dataDxfId="42" dataCellStyle="Comma"/>
    <tableColumn id="5" xr3:uid="{6F25B827-B0AE-4364-A94A-89BB97C7E6E8}" name="2017" dataDxfId="41" dataCellStyle="Comma"/>
    <tableColumn id="6" xr3:uid="{9BC799BB-6B15-4F80-B6CA-98BDDE6A487E}" name="2018" dataDxfId="40" dataCellStyle="Comma"/>
    <tableColumn id="7" xr3:uid="{A56FA205-CD79-4B33-8A42-F1D00C024EBD}" name="2019" dataDxfId="39" dataCellStyle="Comma"/>
    <tableColumn id="8" xr3:uid="{AD84C2A0-066B-44E2-81F3-B61F34180D9D}" name="2020" dataDxfId="38" dataCellStyle="Comma"/>
    <tableColumn id="9" xr3:uid="{16F71ADF-FED6-4898-A685-1D25DEC2B4EC}" name="2021" dataDxfId="37" dataCellStyle="Comma"/>
    <tableColumn id="10" xr3:uid="{86B5158E-26AF-4FB5-8D99-AE1F69A59C62}" name="2022" dataDxfId="36" dataCellStyle="Comma"/>
    <tableColumn id="11" xr3:uid="{5917EFBE-40AC-49E6-A9AE-DD46E21C4DB4}" name="2023" dataDxfId="35" dataCellStyle="Comma"/>
    <tableColumn id="12" xr3:uid="{70246DAE-92A3-4E23-9C3E-7C962FF99AF4}" name="2024" dataDxfId="34" dataCellStyle="Comma"/>
    <tableColumn id="13" xr3:uid="{FB8B70EE-6E12-4026-81D3-1821463E2D8C}" name="% change December 2014 to December 2024" dataDxfId="33"/>
    <tableColumn id="15" xr3:uid="{A9DE8936-A847-4DA3-9489-3555D9B86EDA}" name="% change December 2023 to December 2024" dataDxfId="32"/>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739FF0-1B9E-4978-9962-F0899D949D56}" name="FTEs_LAs_Nos2" displayName="FTEs_LAs_Nos2" ref="B4:M195" totalsRowShown="0" headerRowDxfId="31" dataDxfId="29" headerRowBorderDxfId="30" tableBorderDxfId="28" headerRowCellStyle="Normal 2 10">
  <tableColumns count="12">
    <tableColumn id="1" xr3:uid="{7DF5D023-9F98-495A-8175-AF542F0D7EF3}" name="Local Authority/Region" dataDxfId="27"/>
    <tableColumn id="2" xr3:uid="{5D96E966-857B-496F-B47D-721494ECD3C3}" name="2014" dataDxfId="26"/>
    <tableColumn id="3" xr3:uid="{A55E062F-282B-441C-AA92-22BDAE50F284}" name="2015" dataDxfId="25"/>
    <tableColumn id="4" xr3:uid="{6FA48509-D180-4F5B-85CD-608DFCBB4B09}" name="2016" dataDxfId="24"/>
    <tableColumn id="5" xr3:uid="{0045FD9D-D7D7-4FA4-8BBD-A16BC7EEF823}" name="2017" dataDxfId="23"/>
    <tableColumn id="6" xr3:uid="{73B55367-6AA7-4FE5-9DFF-A398D9CBE919}" name="2018" dataDxfId="22"/>
    <tableColumn id="7" xr3:uid="{CBA1F149-4F2B-4C23-877F-0B4BAA49C0A1}" name="2019" dataDxfId="21"/>
    <tableColumn id="8" xr3:uid="{40078702-7A58-453D-868A-AA799AA70313}" name="2020" dataDxfId="20"/>
    <tableColumn id="9" xr3:uid="{EF1F6779-E0FC-4543-A183-11EC4F581497}" name="2021" dataDxfId="19"/>
    <tableColumn id="10" xr3:uid="{5EB398E8-6623-4A37-A36C-8C7AF43E95F2}" name="2022" dataDxfId="18"/>
    <tableColumn id="11" xr3:uid="{4D1BBBE4-AE23-4614-8339-655BB91A8FC0}" name="2023" dataDxfId="17"/>
    <tableColumn id="12" xr3:uid="{D7E43C42-9CE5-4116-9633-CF4FFE640ADB}" name="2024" dataDxfId="16"/>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uk/government/statistics/first-time-entrants-fte-and-offender-histories-2024"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18"/>
  <sheetViews>
    <sheetView tabSelected="1" zoomScaleNormal="100" workbookViewId="0"/>
  </sheetViews>
  <sheetFormatPr defaultColWidth="11.109375" defaultRowHeight="15" customHeight="1" x14ac:dyDescent="0.2"/>
  <cols>
    <col min="1" max="1" width="13.33203125" style="4" customWidth="1"/>
    <col min="2" max="2" width="123.77734375" style="4" customWidth="1"/>
    <col min="3" max="16384" width="11.109375" style="4"/>
  </cols>
  <sheetData>
    <row r="1" spans="1:3" ht="15" customHeight="1" x14ac:dyDescent="0.25">
      <c r="A1" s="3" t="s">
        <v>0</v>
      </c>
    </row>
    <row r="2" spans="1:3" s="5" customFormat="1" ht="15" customHeight="1" x14ac:dyDescent="0.2">
      <c r="A2" s="106" t="s">
        <v>1</v>
      </c>
      <c r="B2" s="106" t="s">
        <v>2</v>
      </c>
    </row>
    <row r="3" spans="1:3" ht="15" customHeight="1" x14ac:dyDescent="0.2">
      <c r="A3" s="112" t="s">
        <v>3</v>
      </c>
      <c r="B3" s="6" t="s">
        <v>289</v>
      </c>
      <c r="C3" s="8"/>
    </row>
    <row r="4" spans="1:3" ht="15" customHeight="1" x14ac:dyDescent="0.2">
      <c r="A4" s="112" t="s">
        <v>4</v>
      </c>
      <c r="B4" s="6" t="s">
        <v>284</v>
      </c>
      <c r="C4" s="9"/>
    </row>
    <row r="5" spans="1:3" ht="15" customHeight="1" x14ac:dyDescent="0.2">
      <c r="A5" s="112" t="s">
        <v>5</v>
      </c>
      <c r="B5" s="6" t="s">
        <v>285</v>
      </c>
      <c r="C5" s="9"/>
    </row>
    <row r="6" spans="1:3" ht="15" customHeight="1" x14ac:dyDescent="0.2">
      <c r="A6" s="210" t="s">
        <v>6</v>
      </c>
      <c r="B6" s="6" t="s">
        <v>297</v>
      </c>
      <c r="C6" s="9"/>
    </row>
    <row r="7" spans="1:3" ht="15" customHeight="1" x14ac:dyDescent="0.2">
      <c r="A7" s="210" t="s">
        <v>7</v>
      </c>
      <c r="B7" s="6" t="s">
        <v>286</v>
      </c>
      <c r="C7" s="8"/>
    </row>
    <row r="8" spans="1:3" ht="15" customHeight="1" x14ac:dyDescent="0.2">
      <c r="A8" s="210" t="s">
        <v>8</v>
      </c>
      <c r="B8" s="6" t="s">
        <v>287</v>
      </c>
      <c r="C8" s="8"/>
    </row>
    <row r="9" spans="1:3" ht="15" customHeight="1" x14ac:dyDescent="0.2">
      <c r="A9" s="210" t="s">
        <v>9</v>
      </c>
      <c r="B9" s="6" t="s">
        <v>299</v>
      </c>
      <c r="C9" s="8"/>
    </row>
    <row r="10" spans="1:3" ht="15" customHeight="1" x14ac:dyDescent="0.2">
      <c r="A10" s="210" t="s">
        <v>10</v>
      </c>
      <c r="B10" s="6" t="s">
        <v>288</v>
      </c>
      <c r="C10" s="8"/>
    </row>
    <row r="11" spans="1:3" ht="15" customHeight="1" x14ac:dyDescent="0.2">
      <c r="A11" s="112" t="s">
        <v>11</v>
      </c>
      <c r="B11" s="6" t="s">
        <v>307</v>
      </c>
      <c r="C11" s="8"/>
    </row>
    <row r="12" spans="1:3" ht="15" customHeight="1" x14ac:dyDescent="0.2">
      <c r="A12" s="112" t="s">
        <v>298</v>
      </c>
      <c r="B12" s="6" t="s">
        <v>308</v>
      </c>
      <c r="C12" s="8"/>
    </row>
    <row r="13" spans="1:3" ht="15" customHeight="1" x14ac:dyDescent="0.2">
      <c r="A13" s="112" t="s">
        <v>310</v>
      </c>
      <c r="B13" s="4" t="s">
        <v>309</v>
      </c>
      <c r="C13" s="8"/>
    </row>
    <row r="14" spans="1:3" ht="15" customHeight="1" x14ac:dyDescent="0.25">
      <c r="A14" s="272" t="s">
        <v>12</v>
      </c>
    </row>
    <row r="15" spans="1:3" ht="15" customHeight="1" x14ac:dyDescent="0.2">
      <c r="A15" s="126" t="s">
        <v>13</v>
      </c>
      <c r="B15" s="6"/>
      <c r="C15" s="9"/>
    </row>
    <row r="16" spans="1:3" ht="15" customHeight="1" x14ac:dyDescent="0.2">
      <c r="A16" s="4" t="s">
        <v>14</v>
      </c>
      <c r="B16" s="7"/>
      <c r="C16" s="9"/>
    </row>
    <row r="17" spans="1:2" ht="15" customHeight="1" x14ac:dyDescent="0.2">
      <c r="A17" s="193" t="s">
        <v>15</v>
      </c>
      <c r="B17" s="7"/>
    </row>
    <row r="18" spans="1:2" ht="15" customHeight="1" x14ac:dyDescent="0.2">
      <c r="B18" s="7"/>
    </row>
  </sheetData>
  <phoneticPr fontId="2" type="noConversion"/>
  <hyperlinks>
    <hyperlink ref="A4" location="'2.2'!A1" display="Table 2.2" xr:uid="{00000000-0004-0000-0000-000001000000}"/>
    <hyperlink ref="A5" location="'2.3'!A1" display="Table 2.3" xr:uid="{00000000-0004-0000-0000-000008000000}"/>
    <hyperlink ref="A15" r:id="rId1" xr:uid="{00000000-0004-0000-0000-00000A000000}"/>
    <hyperlink ref="A3" location="'2.1'!A1" display="Table 2.1" xr:uid="{CCA42F5C-7D24-418B-A358-D76F65F953DB}"/>
    <hyperlink ref="A6" location="'2.4'!A1" display="Table 2.4" xr:uid="{293D9C48-D680-AE47-BF66-BF7E0672EBA5}"/>
    <hyperlink ref="A8" location="'2.6'!A1" display="Table 2.6" xr:uid="{89E195A0-BFB7-F34D-B39E-FBDA20A09F6B}"/>
    <hyperlink ref="A10" location="'2.8'!A1" display="Table 2.8" xr:uid="{2EFD6F56-2A89-0B48-BC9D-01B3A4904093}"/>
    <hyperlink ref="A13" location="'2.11'!A1" display="Table 2.11" xr:uid="{9CBB4FEC-4D6D-E34F-8401-3C0379F20C90}"/>
    <hyperlink ref="A7" location="'2.5'!A1" display="Table 2.5" xr:uid="{745E9F53-8A0B-D041-BAA3-A4E4114BF16B}"/>
    <hyperlink ref="A9" location="'2.7'!A1" display="Table 2.7" xr:uid="{AAD0E51C-D2C5-5C4F-856D-2FF45D641A6B}"/>
    <hyperlink ref="A11" location="'2.9'!A1" display="Table 2.9" xr:uid="{29285545-8391-D143-9F4D-8C3C24D9D503}"/>
    <hyperlink ref="A12" location="'2.10'!A1" display="Table 2.10" xr:uid="{362B6E4E-EF1F-F64B-9D91-C6FF2EDC61C2}"/>
  </hyperlinks>
  <pageMargins left="0.74803149606299213" right="0.74803149606299213" top="0.98425196850393704" bottom="0.98425196850393704" header="0.51181102362204722" footer="0.51181102362204722"/>
  <pageSetup paperSize="9" scale="77"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FE868-8B04-41B0-8A3F-16AE861AEE23}">
  <dimension ref="A1:R37"/>
  <sheetViews>
    <sheetView zoomScaleNormal="100" workbookViewId="0"/>
  </sheetViews>
  <sheetFormatPr defaultColWidth="8.6640625" defaultRowHeight="15" x14ac:dyDescent="0.2"/>
  <cols>
    <col min="1" max="1" width="21.109375" customWidth="1"/>
    <col min="2" max="2" width="14.6640625" customWidth="1"/>
    <col min="14" max="14" width="14.5546875" customWidth="1"/>
    <col min="15" max="15" width="14.33203125" customWidth="1"/>
  </cols>
  <sheetData>
    <row r="1" spans="1:18" ht="15" customHeight="1" x14ac:dyDescent="0.2">
      <c r="A1" s="11" t="s">
        <v>305</v>
      </c>
      <c r="B1" s="11"/>
      <c r="C1" s="12"/>
      <c r="D1" s="12"/>
      <c r="E1" s="12"/>
      <c r="F1" s="12"/>
      <c r="G1" s="12"/>
      <c r="H1" s="12"/>
      <c r="I1" s="12"/>
      <c r="J1" s="12"/>
      <c r="K1" s="12"/>
      <c r="L1" s="12"/>
      <c r="M1" s="12"/>
      <c r="N1" s="12"/>
      <c r="O1" s="12"/>
    </row>
    <row r="2" spans="1:18" x14ac:dyDescent="0.2">
      <c r="A2" s="39" t="s">
        <v>35</v>
      </c>
      <c r="B2" s="39"/>
      <c r="C2" s="13"/>
      <c r="D2" s="13"/>
      <c r="E2" s="13"/>
      <c r="F2" s="13"/>
      <c r="G2" s="13"/>
      <c r="H2" s="13"/>
      <c r="I2" s="13"/>
      <c r="J2" s="13"/>
      <c r="K2" s="13"/>
      <c r="L2" s="13"/>
      <c r="M2" s="13"/>
      <c r="N2" s="13"/>
      <c r="O2" s="13"/>
    </row>
    <row r="3" spans="1:18" ht="38.25" x14ac:dyDescent="0.2">
      <c r="A3" s="15" t="s">
        <v>72</v>
      </c>
      <c r="B3" s="15" t="s">
        <v>73</v>
      </c>
      <c r="C3" s="76" t="s">
        <v>25</v>
      </c>
      <c r="D3" s="76" t="s">
        <v>26</v>
      </c>
      <c r="E3" s="76" t="s">
        <v>27</v>
      </c>
      <c r="F3" s="76" t="s">
        <v>28</v>
      </c>
      <c r="G3" s="76" t="s">
        <v>29</v>
      </c>
      <c r="H3" s="76" t="s">
        <v>30</v>
      </c>
      <c r="I3" s="76" t="s">
        <v>31</v>
      </c>
      <c r="J3" s="76" t="s">
        <v>32</v>
      </c>
      <c r="K3" s="76" t="s">
        <v>33</v>
      </c>
      <c r="L3" s="76" t="s">
        <v>34</v>
      </c>
      <c r="M3" s="76" t="s">
        <v>290</v>
      </c>
      <c r="N3" s="77" t="s">
        <v>291</v>
      </c>
      <c r="O3" s="77" t="s">
        <v>292</v>
      </c>
    </row>
    <row r="4" spans="1:18" x14ac:dyDescent="0.2">
      <c r="A4" s="40" t="s">
        <v>24</v>
      </c>
      <c r="B4" s="40" t="s">
        <v>56</v>
      </c>
      <c r="C4" s="41">
        <v>1335.7855611630021</v>
      </c>
      <c r="D4" s="41">
        <v>1273.9546298350006</v>
      </c>
      <c r="E4" s="41">
        <v>1119.1931320799981</v>
      </c>
      <c r="F4" s="41">
        <v>910.28116812500184</v>
      </c>
      <c r="G4" s="41">
        <v>637.25062971200032</v>
      </c>
      <c r="H4" s="41">
        <v>590.40665235599965</v>
      </c>
      <c r="I4" s="41">
        <v>346.69544831100018</v>
      </c>
      <c r="J4" s="41">
        <v>339.64694447799963</v>
      </c>
      <c r="K4" s="41">
        <v>366.53041044499969</v>
      </c>
      <c r="L4" s="41">
        <v>290.66765095499994</v>
      </c>
      <c r="M4" s="41">
        <v>232.70412004700029</v>
      </c>
      <c r="N4" s="42">
        <v>-0.82579230767819023</v>
      </c>
      <c r="O4" s="42">
        <v>-0.199415142061933</v>
      </c>
    </row>
    <row r="5" spans="1:18" x14ac:dyDescent="0.2">
      <c r="A5" s="40" t="s">
        <v>24</v>
      </c>
      <c r="B5" s="40" t="s">
        <v>57</v>
      </c>
      <c r="C5" s="41">
        <v>1882.5298898050032</v>
      </c>
      <c r="D5" s="41">
        <v>1742.8182772030013</v>
      </c>
      <c r="E5" s="41">
        <v>1621.0144297999975</v>
      </c>
      <c r="F5" s="41">
        <v>1472.196306015004</v>
      </c>
      <c r="G5" s="41">
        <v>1107.2273934319996</v>
      </c>
      <c r="H5" s="41">
        <v>994.24029319199781</v>
      </c>
      <c r="I5" s="41">
        <v>675.6434516849996</v>
      </c>
      <c r="J5" s="41">
        <v>643.6021909590005</v>
      </c>
      <c r="K5" s="41">
        <v>718.27755452799931</v>
      </c>
      <c r="L5" s="41">
        <v>652.46940766500063</v>
      </c>
      <c r="M5" s="41">
        <v>560.50883927500081</v>
      </c>
      <c r="N5" s="42">
        <v>-0.70225766809308954</v>
      </c>
      <c r="O5" s="42">
        <v>-0.14094234505047543</v>
      </c>
    </row>
    <row r="6" spans="1:18" x14ac:dyDescent="0.2">
      <c r="A6" s="40" t="s">
        <v>24</v>
      </c>
      <c r="B6" s="40" t="s">
        <v>58</v>
      </c>
      <c r="C6" s="41">
        <v>3201.978598471992</v>
      </c>
      <c r="D6" s="41">
        <v>2984.9395601710048</v>
      </c>
      <c r="E6" s="41">
        <v>2642.6678556579955</v>
      </c>
      <c r="F6" s="41">
        <v>2497.7370522830088</v>
      </c>
      <c r="G6" s="41">
        <v>2040.6929588120042</v>
      </c>
      <c r="H6" s="41">
        <v>1768.8853936260005</v>
      </c>
      <c r="I6" s="41">
        <v>1307.442893261001</v>
      </c>
      <c r="J6" s="41">
        <v>1192.1496831740023</v>
      </c>
      <c r="K6" s="41">
        <v>1298.9404133230016</v>
      </c>
      <c r="L6" s="41">
        <v>1265.1720427400001</v>
      </c>
      <c r="M6" s="41">
        <v>1104.3135584990014</v>
      </c>
      <c r="N6" s="42">
        <v>-0.65511525935058157</v>
      </c>
      <c r="O6" s="42">
        <v>-0.12714356530723303</v>
      </c>
    </row>
    <row r="7" spans="1:18" x14ac:dyDescent="0.2">
      <c r="A7" s="40" t="s">
        <v>24</v>
      </c>
      <c r="B7" s="40" t="s">
        <v>59</v>
      </c>
      <c r="C7" s="41">
        <v>4355.7468963049869</v>
      </c>
      <c r="D7" s="41">
        <v>3863.8789590030128</v>
      </c>
      <c r="E7" s="41">
        <v>3480.6570252319957</v>
      </c>
      <c r="F7" s="41">
        <v>3172.6571821000102</v>
      </c>
      <c r="G7" s="41">
        <v>2661.3966961370083</v>
      </c>
      <c r="H7" s="41">
        <v>2491.7134891800029</v>
      </c>
      <c r="I7" s="41">
        <v>1969.312901675004</v>
      </c>
      <c r="J7" s="41">
        <v>1747.9706691229992</v>
      </c>
      <c r="K7" s="41">
        <v>1790.7417408100052</v>
      </c>
      <c r="L7" s="41">
        <v>1745.102074514997</v>
      </c>
      <c r="M7" s="41">
        <v>1687.1064425280022</v>
      </c>
      <c r="N7" s="42">
        <v>-0.61267114855567306</v>
      </c>
      <c r="O7" s="42">
        <v>-3.323337518988001E-2</v>
      </c>
    </row>
    <row r="8" spans="1:18" x14ac:dyDescent="0.2">
      <c r="A8" s="40" t="s">
        <v>24</v>
      </c>
      <c r="B8" s="40" t="s">
        <v>60</v>
      </c>
      <c r="C8" s="41">
        <v>5081.467255768991</v>
      </c>
      <c r="D8" s="41">
        <v>4482.818357838014</v>
      </c>
      <c r="E8" s="41">
        <v>3912.5216447039948</v>
      </c>
      <c r="F8" s="41">
        <v>3556.7520279620098</v>
      </c>
      <c r="G8" s="41">
        <v>3015.6348680980072</v>
      </c>
      <c r="H8" s="41">
        <v>2682.857667112004</v>
      </c>
      <c r="I8" s="41">
        <v>2369.2794753150051</v>
      </c>
      <c r="J8" s="41">
        <v>1964.179518868998</v>
      </c>
      <c r="K8" s="41">
        <v>2046.6935777700091</v>
      </c>
      <c r="L8" s="41">
        <v>2097.1895347899945</v>
      </c>
      <c r="M8" s="41">
        <v>2075.1478657280022</v>
      </c>
      <c r="N8" s="42">
        <v>-0.59162427675351315</v>
      </c>
      <c r="O8" s="42">
        <v>-1.0510098728010009E-2</v>
      </c>
    </row>
    <row r="9" spans="1:18" x14ac:dyDescent="0.2">
      <c r="A9" s="40" t="s">
        <v>24</v>
      </c>
      <c r="B9" s="40" t="s">
        <v>61</v>
      </c>
      <c r="C9" s="41">
        <v>5394.0837487679973</v>
      </c>
      <c r="D9" s="41">
        <v>4873.6895803390144</v>
      </c>
      <c r="E9" s="41">
        <v>4225.3050358699957</v>
      </c>
      <c r="F9" s="41">
        <v>3815.6971171980113</v>
      </c>
      <c r="G9" s="41">
        <v>3269.5825864500089</v>
      </c>
      <c r="H9" s="41">
        <v>2998.8243952970051</v>
      </c>
      <c r="I9" s="41">
        <v>2678.2683331700068</v>
      </c>
      <c r="J9" s="41">
        <v>2423.1049296469969</v>
      </c>
      <c r="K9" s="41">
        <v>2339.8440872500087</v>
      </c>
      <c r="L9" s="41">
        <v>2379.230349594995</v>
      </c>
      <c r="M9" s="41">
        <v>2450.2958057090018</v>
      </c>
      <c r="N9" s="42">
        <v>-0.54574383346038213</v>
      </c>
      <c r="O9" s="42">
        <v>2.9869094485157399E-2</v>
      </c>
    </row>
    <row r="10" spans="1:18" x14ac:dyDescent="0.2">
      <c r="A10" s="233" t="s">
        <v>24</v>
      </c>
      <c r="B10" s="233" t="s">
        <v>279</v>
      </c>
      <c r="C10" s="234">
        <v>21251.591950281971</v>
      </c>
      <c r="D10" s="234">
        <v>19222.099364389047</v>
      </c>
      <c r="E10" s="234">
        <v>17001.359123343977</v>
      </c>
      <c r="F10" s="234">
        <v>15425.320853683046</v>
      </c>
      <c r="G10" s="234">
        <v>12731.785132641029</v>
      </c>
      <c r="H10" s="234">
        <v>11526.927890763011</v>
      </c>
      <c r="I10" s="234">
        <v>9346.6425034170152</v>
      </c>
      <c r="J10" s="234">
        <v>8310.6539362499971</v>
      </c>
      <c r="K10" s="234">
        <v>8561.0277841260249</v>
      </c>
      <c r="L10" s="234">
        <v>8429.8310602599868</v>
      </c>
      <c r="M10" s="234">
        <v>8110.0766317860089</v>
      </c>
      <c r="N10" s="235">
        <v>-0.61837792430988192</v>
      </c>
      <c r="O10" s="235">
        <v>-3.7931297340152881E-2</v>
      </c>
    </row>
    <row r="11" spans="1:18" x14ac:dyDescent="0.2">
      <c r="A11" s="40" t="s">
        <v>24</v>
      </c>
      <c r="B11" s="43" t="s">
        <v>74</v>
      </c>
      <c r="C11" s="44">
        <v>6420.2940494399973</v>
      </c>
      <c r="D11" s="44">
        <v>6001.7124672090067</v>
      </c>
      <c r="E11" s="44">
        <v>5382.8754175379909</v>
      </c>
      <c r="F11" s="44">
        <v>4880.2145264230148</v>
      </c>
      <c r="G11" s="44">
        <v>3785.1709819560042</v>
      </c>
      <c r="H11" s="44">
        <v>3353.5323391739976</v>
      </c>
      <c r="I11" s="44">
        <v>2329.7817932570006</v>
      </c>
      <c r="J11" s="44">
        <v>2175.3988186110028</v>
      </c>
      <c r="K11" s="44">
        <v>2383.7483782960007</v>
      </c>
      <c r="L11" s="44">
        <v>2208.3091013600006</v>
      </c>
      <c r="M11" s="44">
        <v>1897.5265178210025</v>
      </c>
      <c r="N11" s="45">
        <v>-0.70444865870489037</v>
      </c>
      <c r="O11" s="45">
        <v>-0.14073328020411668</v>
      </c>
      <c r="R11" s="204"/>
    </row>
    <row r="12" spans="1:18" x14ac:dyDescent="0.2">
      <c r="A12" s="40" t="s">
        <v>24</v>
      </c>
      <c r="B12" s="31" t="s">
        <v>75</v>
      </c>
      <c r="C12" s="46">
        <v>14831.297900841975</v>
      </c>
      <c r="D12" s="46">
        <v>13220.38689718004</v>
      </c>
      <c r="E12" s="46">
        <v>11618.483705805986</v>
      </c>
      <c r="F12" s="46">
        <v>10545.106327260031</v>
      </c>
      <c r="G12" s="46">
        <v>8946.6141506850254</v>
      </c>
      <c r="H12" s="46">
        <v>8173.395551589012</v>
      </c>
      <c r="I12" s="46">
        <v>7016.8607101600155</v>
      </c>
      <c r="J12" s="46">
        <v>6135.2551176389934</v>
      </c>
      <c r="K12" s="46">
        <v>6177.2794058300233</v>
      </c>
      <c r="L12" s="46">
        <v>6221.5219588999862</v>
      </c>
      <c r="M12" s="46">
        <v>6212.5501139650059</v>
      </c>
      <c r="N12" s="42">
        <v>-0.58111891787890535</v>
      </c>
      <c r="O12" s="42">
        <v>-1.4420659437111016E-3</v>
      </c>
    </row>
    <row r="13" spans="1:18" x14ac:dyDescent="0.2">
      <c r="A13" s="233" t="s">
        <v>24</v>
      </c>
      <c r="B13" s="233" t="s">
        <v>279</v>
      </c>
      <c r="C13" s="234">
        <v>21251.591950281974</v>
      </c>
      <c r="D13" s="234">
        <v>19222.099364389047</v>
      </c>
      <c r="E13" s="234">
        <v>17001.359123343977</v>
      </c>
      <c r="F13" s="234">
        <v>15425.320853683046</v>
      </c>
      <c r="G13" s="234">
        <v>12731.785132641029</v>
      </c>
      <c r="H13" s="234">
        <v>11526.927890763011</v>
      </c>
      <c r="I13" s="234">
        <v>9346.642503417017</v>
      </c>
      <c r="J13" s="234">
        <v>8310.6539362499971</v>
      </c>
      <c r="K13" s="234">
        <v>8561.0277841260249</v>
      </c>
      <c r="L13" s="234">
        <v>8429.8310602599868</v>
      </c>
      <c r="M13" s="234">
        <v>8110.0766317860089</v>
      </c>
      <c r="N13" s="235">
        <v>-0.61837792430988203</v>
      </c>
      <c r="O13" s="235">
        <v>-3.7931297340152881E-2</v>
      </c>
    </row>
    <row r="14" spans="1:18" x14ac:dyDescent="0.2">
      <c r="A14" s="40" t="s">
        <v>24</v>
      </c>
      <c r="B14" s="47" t="s">
        <v>50</v>
      </c>
      <c r="C14" s="48">
        <v>16488.644026857055</v>
      </c>
      <c r="D14" s="48">
        <v>14926.788541299788</v>
      </c>
      <c r="E14" s="48">
        <v>13403.254450683211</v>
      </c>
      <c r="F14" s="48">
        <v>12381.868338975</v>
      </c>
      <c r="G14" s="48">
        <v>10243.597563104988</v>
      </c>
      <c r="H14" s="48">
        <v>9388.231037462956</v>
      </c>
      <c r="I14" s="48">
        <v>7828.3184596069159</v>
      </c>
      <c r="J14" s="48">
        <v>6928.4992804589683</v>
      </c>
      <c r="K14" s="48">
        <v>7068.4365527880482</v>
      </c>
      <c r="L14" s="48">
        <v>6980.8630915050535</v>
      </c>
      <c r="M14" s="48">
        <v>6714.0530356429954</v>
      </c>
      <c r="N14" s="45">
        <v>-0.59280744828337595</v>
      </c>
      <c r="O14" s="45">
        <v>-3.8220210361486262E-2</v>
      </c>
    </row>
    <row r="15" spans="1:18" x14ac:dyDescent="0.2">
      <c r="A15" s="40" t="s">
        <v>24</v>
      </c>
      <c r="B15" s="40" t="s">
        <v>51</v>
      </c>
      <c r="C15" s="49">
        <v>4637.1077180069897</v>
      </c>
      <c r="D15" s="49">
        <v>4114.5532277640159</v>
      </c>
      <c r="E15" s="49">
        <v>3427.3050358379942</v>
      </c>
      <c r="F15" s="49">
        <v>2887.5972794600107</v>
      </c>
      <c r="G15" s="49">
        <v>2330.4373596320088</v>
      </c>
      <c r="H15" s="49">
        <v>1982.8743030610017</v>
      </c>
      <c r="I15" s="49">
        <v>1400.439179205001</v>
      </c>
      <c r="J15" s="49">
        <v>1244.2541080510014</v>
      </c>
      <c r="K15" s="49">
        <v>1341.8079649800025</v>
      </c>
      <c r="L15" s="49">
        <v>1335.1370586200001</v>
      </c>
      <c r="M15" s="49">
        <v>1294.094607331002</v>
      </c>
      <c r="N15" s="42">
        <v>-0.72092634330970462</v>
      </c>
      <c r="O15" s="42">
        <v>-3.0740253237686033E-2</v>
      </c>
    </row>
    <row r="16" spans="1:18" x14ac:dyDescent="0.2">
      <c r="A16" s="40" t="s">
        <v>24</v>
      </c>
      <c r="B16" s="40" t="s">
        <v>76</v>
      </c>
      <c r="C16" s="49">
        <v>125.84020541799998</v>
      </c>
      <c r="D16" s="49">
        <v>180.75759532500012</v>
      </c>
      <c r="E16" s="49">
        <v>170.79963682299996</v>
      </c>
      <c r="F16" s="49">
        <v>155.85523524799987</v>
      </c>
      <c r="G16" s="49">
        <v>157.75020990399992</v>
      </c>
      <c r="H16" s="49">
        <v>155.82255023900007</v>
      </c>
      <c r="I16" s="49">
        <v>117.88486460500002</v>
      </c>
      <c r="J16" s="49">
        <v>137.90054773999992</v>
      </c>
      <c r="K16" s="49">
        <v>150.78326635799993</v>
      </c>
      <c r="L16" s="49">
        <v>113.83091013499993</v>
      </c>
      <c r="M16" s="49">
        <v>101.928988812</v>
      </c>
      <c r="N16" s="42">
        <v>-0.19001253634778126</v>
      </c>
      <c r="O16" s="42">
        <v>-0.10455790355084238</v>
      </c>
    </row>
    <row r="17" spans="1:16" x14ac:dyDescent="0.2">
      <c r="A17" s="233" t="s">
        <v>24</v>
      </c>
      <c r="B17" s="233" t="s">
        <v>279</v>
      </c>
      <c r="C17" s="236">
        <v>21251.591950282043</v>
      </c>
      <c r="D17" s="236">
        <v>19222.099364388803</v>
      </c>
      <c r="E17" s="236">
        <v>17001.359123344206</v>
      </c>
      <c r="F17" s="236">
        <v>15425.320853683012</v>
      </c>
      <c r="G17" s="236">
        <v>12731.785132640996</v>
      </c>
      <c r="H17" s="236">
        <v>11526.927890762958</v>
      </c>
      <c r="I17" s="236">
        <v>9346.6425034169151</v>
      </c>
      <c r="J17" s="236">
        <v>8310.6539362499698</v>
      </c>
      <c r="K17" s="236">
        <v>8561.0277841260504</v>
      </c>
      <c r="L17" s="236">
        <v>8429.8310602600541</v>
      </c>
      <c r="M17" s="236">
        <v>8110.076631785998</v>
      </c>
      <c r="N17" s="235">
        <v>-0.61837792430988381</v>
      </c>
      <c r="O17" s="235">
        <v>-3.7931297340161874E-2</v>
      </c>
    </row>
    <row r="18" spans="1:16" x14ac:dyDescent="0.2">
      <c r="A18" s="47" t="s">
        <v>24</v>
      </c>
      <c r="B18" s="47" t="s">
        <v>79</v>
      </c>
      <c r="C18" s="44">
        <v>1265.2489654630015</v>
      </c>
      <c r="D18" s="44">
        <v>1159.4470143299995</v>
      </c>
      <c r="E18" s="44">
        <v>1117.6371801959992</v>
      </c>
      <c r="F18" s="44">
        <v>1030.7454137060008</v>
      </c>
      <c r="G18" s="44">
        <v>880.63983753399987</v>
      </c>
      <c r="H18" s="44">
        <v>859.71718943499923</v>
      </c>
      <c r="I18" s="44">
        <v>648.82172584500006</v>
      </c>
      <c r="J18" s="44">
        <v>537.77623241699973</v>
      </c>
      <c r="K18" s="44">
        <v>511.78326635599979</v>
      </c>
      <c r="L18" s="44">
        <v>507.84257150500025</v>
      </c>
      <c r="M18" s="44">
        <v>504.82838962900036</v>
      </c>
      <c r="N18" s="45">
        <v>-0.60100470072760348</v>
      </c>
      <c r="O18" s="45">
        <v>-5.9352682211483154E-3</v>
      </c>
      <c r="P18" s="206"/>
    </row>
    <row r="19" spans="1:16" x14ac:dyDescent="0.2">
      <c r="A19" s="40" t="s">
        <v>24</v>
      </c>
      <c r="B19" s="40" t="s">
        <v>80</v>
      </c>
      <c r="C19" s="46">
        <v>2347.8734481650004</v>
      </c>
      <c r="D19" s="46">
        <v>2357.810702041003</v>
      </c>
      <c r="E19" s="46">
        <v>2368.1768864389978</v>
      </c>
      <c r="F19" s="46">
        <v>2229.3161113070041</v>
      </c>
      <c r="G19" s="46">
        <v>1891.2680569440022</v>
      </c>
      <c r="H19" s="46">
        <v>1649.4288335500012</v>
      </c>
      <c r="I19" s="46">
        <v>1504.6731640750013</v>
      </c>
      <c r="J19" s="46">
        <v>1277.567382659</v>
      </c>
      <c r="K19" s="46">
        <v>1201.488267786001</v>
      </c>
      <c r="L19" s="46">
        <v>1155.6851430350002</v>
      </c>
      <c r="M19" s="46">
        <v>1250.6567792470007</v>
      </c>
      <c r="N19" s="42">
        <v>-0.46732359862731876</v>
      </c>
      <c r="O19" s="42">
        <v>8.2177777212391057E-2</v>
      </c>
      <c r="P19" s="206"/>
    </row>
    <row r="20" spans="1:16" x14ac:dyDescent="0.2">
      <c r="A20" s="40" t="s">
        <v>24</v>
      </c>
      <c r="B20" s="40" t="s">
        <v>81</v>
      </c>
      <c r="C20" s="46">
        <v>124.88814379399997</v>
      </c>
      <c r="D20" s="46">
        <v>131.93182368600003</v>
      </c>
      <c r="E20" s="46">
        <v>116.91335646399996</v>
      </c>
      <c r="F20" s="46">
        <v>104.92512167999999</v>
      </c>
      <c r="G20" s="46">
        <v>110.965145568</v>
      </c>
      <c r="H20" s="46">
        <v>86.977818780000007</v>
      </c>
      <c r="I20" s="46">
        <v>91.966573595</v>
      </c>
      <c r="J20" s="46">
        <v>67.960219096000003</v>
      </c>
      <c r="K20" s="46">
        <v>74.957857346999987</v>
      </c>
      <c r="L20" s="46">
        <v>75.970846574999996</v>
      </c>
      <c r="M20" s="46">
        <v>125.952659207</v>
      </c>
      <c r="N20" s="42">
        <v>8.52375077938472E-3</v>
      </c>
      <c r="O20" s="42">
        <v>0.65790780128607507</v>
      </c>
      <c r="P20" s="206"/>
    </row>
    <row r="21" spans="1:16" x14ac:dyDescent="0.2">
      <c r="A21" s="40" t="s">
        <v>24</v>
      </c>
      <c r="B21" s="40" t="s">
        <v>83</v>
      </c>
      <c r="C21" s="46">
        <v>16522.003564641054</v>
      </c>
      <c r="D21" s="46">
        <v>14553.485454725822</v>
      </c>
      <c r="E21" s="46">
        <v>12289.142546904177</v>
      </c>
      <c r="F21" s="46">
        <v>10870.647073537961</v>
      </c>
      <c r="G21" s="46">
        <v>8739.67224140695</v>
      </c>
      <c r="H21" s="46">
        <v>7820.2569189380101</v>
      </c>
      <c r="I21" s="46">
        <v>6201.9907017109635</v>
      </c>
      <c r="J21" s="46">
        <v>5502.5683922589787</v>
      </c>
      <c r="K21" s="46">
        <v>5733.8031788020353</v>
      </c>
      <c r="L21" s="46">
        <v>5667.685218065013</v>
      </c>
      <c r="M21" s="46">
        <v>5218.9229227110036</v>
      </c>
      <c r="N21" s="42">
        <v>-0.68412287878450251</v>
      </c>
      <c r="O21" s="42">
        <v>-7.9179114239379067E-2</v>
      </c>
      <c r="P21" s="206"/>
    </row>
    <row r="22" spans="1:16" x14ac:dyDescent="0.2">
      <c r="A22" s="40" t="s">
        <v>24</v>
      </c>
      <c r="B22" s="40" t="s">
        <v>76</v>
      </c>
      <c r="C22" s="46">
        <v>991.57782821900241</v>
      </c>
      <c r="D22" s="46">
        <v>1019.4243696059975</v>
      </c>
      <c r="E22" s="46">
        <v>1109.4891533409966</v>
      </c>
      <c r="F22" s="46">
        <v>1189.6871334520063</v>
      </c>
      <c r="G22" s="46">
        <v>1109.2398511879992</v>
      </c>
      <c r="H22" s="46">
        <v>1110.5471300599959</v>
      </c>
      <c r="I22" s="46">
        <v>899.19033819099786</v>
      </c>
      <c r="J22" s="46">
        <v>924.78170981900428</v>
      </c>
      <c r="K22" s="46">
        <v>1038.9952138349981</v>
      </c>
      <c r="L22" s="46">
        <v>1022.6472810800032</v>
      </c>
      <c r="M22" s="46">
        <v>1009.7158809920027</v>
      </c>
      <c r="N22" s="42">
        <v>1.829211208320225E-2</v>
      </c>
      <c r="O22" s="42">
        <v>-1.2645024660256077E-2</v>
      </c>
      <c r="P22" s="206"/>
    </row>
    <row r="23" spans="1:16" x14ac:dyDescent="0.2">
      <c r="A23" s="233" t="s">
        <v>24</v>
      </c>
      <c r="B23" s="233" t="s">
        <v>279</v>
      </c>
      <c r="C23" s="234">
        <v>21251.591950282058</v>
      </c>
      <c r="D23" s="234">
        <v>19222.099364388821</v>
      </c>
      <c r="E23" s="234">
        <v>17001.359123344169</v>
      </c>
      <c r="F23" s="234">
        <v>15425.320853682972</v>
      </c>
      <c r="G23" s="234">
        <v>12731.785132640951</v>
      </c>
      <c r="H23" s="234">
        <v>11526.927890763007</v>
      </c>
      <c r="I23" s="234">
        <v>9346.6425034169624</v>
      </c>
      <c r="J23" s="234">
        <v>8310.6539362499825</v>
      </c>
      <c r="K23" s="234">
        <v>8561.027784126034</v>
      </c>
      <c r="L23" s="234">
        <v>8429.8310602600159</v>
      </c>
      <c r="M23" s="234">
        <v>8110.076631786008</v>
      </c>
      <c r="N23" s="235">
        <v>-0.61837792430988359</v>
      </c>
      <c r="O23" s="235">
        <v>-3.7931297340156322E-2</v>
      </c>
      <c r="P23" s="206"/>
    </row>
    <row r="24" spans="1:16" x14ac:dyDescent="0.2">
      <c r="A24" s="47" t="s">
        <v>77</v>
      </c>
      <c r="B24" s="47" t="s">
        <v>56</v>
      </c>
      <c r="C24" s="53">
        <v>6.2855788135216792E-2</v>
      </c>
      <c r="D24" s="53">
        <v>6.6275519946335043E-2</v>
      </c>
      <c r="E24" s="53">
        <v>6.5829627146883382E-2</v>
      </c>
      <c r="F24" s="53">
        <v>5.9012138337962511E-2</v>
      </c>
      <c r="G24" s="53">
        <v>5.0051946610240323E-2</v>
      </c>
      <c r="H24" s="53">
        <v>5.1219774943601075E-2</v>
      </c>
      <c r="I24" s="53">
        <v>3.7093046854445609E-2</v>
      </c>
      <c r="J24" s="53">
        <v>4.0868859067335679E-2</v>
      </c>
      <c r="K24" s="53">
        <v>4.2813832601340855E-2</v>
      </c>
      <c r="L24" s="53">
        <v>3.4480839399649292E-2</v>
      </c>
      <c r="M24" s="53">
        <v>2.8693208537014028E-2</v>
      </c>
      <c r="N24" s="52">
        <v>-3.4162579598202765</v>
      </c>
      <c r="O24" s="52">
        <v>-0.57876308626352635</v>
      </c>
    </row>
    <row r="25" spans="1:16" x14ac:dyDescent="0.2">
      <c r="A25" s="40" t="s">
        <v>77</v>
      </c>
      <c r="B25" s="40" t="s">
        <v>57</v>
      </c>
      <c r="C25" s="190">
        <v>8.8583005650079094E-2</v>
      </c>
      <c r="D25" s="190">
        <v>9.0667426287045147E-2</v>
      </c>
      <c r="E25" s="190">
        <v>9.5346167211669497E-2</v>
      </c>
      <c r="F25" s="190">
        <v>9.5440238811207168E-2</v>
      </c>
      <c r="G25" s="190">
        <v>8.6965604736240237E-2</v>
      </c>
      <c r="H25" s="190">
        <v>8.6253709801440023E-2</v>
      </c>
      <c r="I25" s="190">
        <v>7.2287289413069222E-2</v>
      </c>
      <c r="J25" s="190">
        <v>7.7443026252325464E-2</v>
      </c>
      <c r="K25" s="190">
        <v>8.3900855439324629E-2</v>
      </c>
      <c r="L25" s="190">
        <v>7.7400057367801825E-2</v>
      </c>
      <c r="M25" s="190">
        <v>6.9112644025851211E-2</v>
      </c>
      <c r="N25" s="51">
        <v>-1.9470361624227883</v>
      </c>
      <c r="O25" s="51">
        <v>-0.82874133419506135</v>
      </c>
    </row>
    <row r="26" spans="1:16" x14ac:dyDescent="0.2">
      <c r="A26" s="40" t="s">
        <v>77</v>
      </c>
      <c r="B26" s="40" t="s">
        <v>58</v>
      </c>
      <c r="C26" s="190">
        <v>0.1506700583167139</v>
      </c>
      <c r="D26" s="190">
        <v>0.15528686558040158</v>
      </c>
      <c r="E26" s="190">
        <v>0.15543862325862171</v>
      </c>
      <c r="F26" s="190">
        <v>0.16192447962511156</v>
      </c>
      <c r="G26" s="190">
        <v>0.16028333321304578</v>
      </c>
      <c r="H26" s="190">
        <v>0.15345679355238087</v>
      </c>
      <c r="I26" s="190">
        <v>0.13988369543213153</v>
      </c>
      <c r="J26" s="190">
        <v>0.14344836066076577</v>
      </c>
      <c r="K26" s="190">
        <v>0.15172715777555526</v>
      </c>
      <c r="L26" s="190">
        <v>0.15008272807557077</v>
      </c>
      <c r="M26" s="190">
        <v>0.13616561330269555</v>
      </c>
      <c r="N26" s="51">
        <v>-1.4504445014018348</v>
      </c>
      <c r="O26" s="51">
        <v>-1.3917114772875216</v>
      </c>
    </row>
    <row r="27" spans="1:16" x14ac:dyDescent="0.2">
      <c r="A27" s="40" t="s">
        <v>77</v>
      </c>
      <c r="B27" s="40" t="s">
        <v>59</v>
      </c>
      <c r="C27" s="190">
        <v>0.20496096981794315</v>
      </c>
      <c r="D27" s="190">
        <v>0.20101232886982437</v>
      </c>
      <c r="E27" s="190">
        <v>0.20472816320036591</v>
      </c>
      <c r="F27" s="190">
        <v>0.20567852119215316</v>
      </c>
      <c r="G27" s="190">
        <v>0.20903562763668312</v>
      </c>
      <c r="H27" s="190">
        <v>0.21616457678864398</v>
      </c>
      <c r="I27" s="190">
        <v>0.21069736014350052</v>
      </c>
      <c r="J27" s="190">
        <v>0.21032889620136597</v>
      </c>
      <c r="K27" s="190">
        <v>0.2091736863803226</v>
      </c>
      <c r="L27" s="190">
        <v>0.20701507088816745</v>
      </c>
      <c r="M27" s="190">
        <v>0.20802595574938063</v>
      </c>
      <c r="N27" s="51">
        <v>0.3064985931437475</v>
      </c>
      <c r="O27" s="51">
        <v>0.10108848612131738</v>
      </c>
    </row>
    <row r="28" spans="1:16" x14ac:dyDescent="0.2">
      <c r="A28" s="40" t="s">
        <v>77</v>
      </c>
      <c r="B28" s="40" t="s">
        <v>60</v>
      </c>
      <c r="C28" s="190">
        <v>0.2391099578637246</v>
      </c>
      <c r="D28" s="190">
        <v>0.23321169414735754</v>
      </c>
      <c r="E28" s="190">
        <v>0.23012993351407107</v>
      </c>
      <c r="F28" s="190">
        <v>0.23057880362422267</v>
      </c>
      <c r="G28" s="190">
        <v>0.23685876227730968</v>
      </c>
      <c r="H28" s="190">
        <v>0.23274698102882083</v>
      </c>
      <c r="I28" s="190">
        <v>0.25348990019130679</v>
      </c>
      <c r="J28" s="190">
        <v>0.23634476106645486</v>
      </c>
      <c r="K28" s="190">
        <v>0.23907101219377147</v>
      </c>
      <c r="L28" s="190">
        <v>0.24878191743089503</v>
      </c>
      <c r="M28" s="190">
        <v>0.25587278147222775</v>
      </c>
      <c r="N28" s="51">
        <v>1.6762823608503146</v>
      </c>
      <c r="O28" s="51">
        <v>0.70908640413327173</v>
      </c>
    </row>
    <row r="29" spans="1:16" x14ac:dyDescent="0.2">
      <c r="A29" s="50" t="s">
        <v>77</v>
      </c>
      <c r="B29" s="40" t="s">
        <v>61</v>
      </c>
      <c r="C29" s="190">
        <v>0.25382022021632256</v>
      </c>
      <c r="D29" s="190">
        <v>0.25354616516903639</v>
      </c>
      <c r="E29" s="190">
        <v>0.24852748566838848</v>
      </c>
      <c r="F29" s="190">
        <v>0.24736581840934294</v>
      </c>
      <c r="G29" s="190">
        <v>0.25680472552648081</v>
      </c>
      <c r="H29" s="190">
        <v>0.26015816388511315</v>
      </c>
      <c r="I29" s="190">
        <v>0.28654870796554649</v>
      </c>
      <c r="J29" s="190">
        <v>0.29156609675175221</v>
      </c>
      <c r="K29" s="190">
        <v>0.27331345560968506</v>
      </c>
      <c r="L29" s="190">
        <v>0.28223938683791566</v>
      </c>
      <c r="M29" s="190">
        <v>0.30212979691283082</v>
      </c>
      <c r="N29" s="51">
        <v>4.8309576696508261</v>
      </c>
      <c r="O29" s="51">
        <v>1.9890410074915155</v>
      </c>
    </row>
    <row r="30" spans="1:16" x14ac:dyDescent="0.2">
      <c r="A30" s="40" t="s">
        <v>77</v>
      </c>
      <c r="B30" s="43" t="s">
        <v>74</v>
      </c>
      <c r="C30" s="53">
        <v>0.30210885210200972</v>
      </c>
      <c r="D30" s="53">
        <v>0.31222981181378179</v>
      </c>
      <c r="E30" s="53">
        <v>0.31661441761717457</v>
      </c>
      <c r="F30" s="53">
        <v>0.31637685677428123</v>
      </c>
      <c r="G30" s="53">
        <v>0.2973008845595263</v>
      </c>
      <c r="H30" s="53">
        <v>0.29093027829742196</v>
      </c>
      <c r="I30" s="53">
        <v>0.24926403169964628</v>
      </c>
      <c r="J30" s="53">
        <v>0.26176024598042696</v>
      </c>
      <c r="K30" s="53">
        <v>0.27844184581622078</v>
      </c>
      <c r="L30" s="53">
        <v>0.26196362484302188</v>
      </c>
      <c r="M30" s="53">
        <v>0.23397146586556081</v>
      </c>
      <c r="N30" s="52">
        <v>-6.8137386236448911</v>
      </c>
      <c r="O30" s="52">
        <v>-2.7992158977461075</v>
      </c>
    </row>
    <row r="31" spans="1:16" x14ac:dyDescent="0.2">
      <c r="A31" s="50" t="s">
        <v>77</v>
      </c>
      <c r="B31" s="31" t="s">
        <v>75</v>
      </c>
      <c r="C31" s="190">
        <v>0.69789114789799023</v>
      </c>
      <c r="D31" s="190">
        <v>0.68777018818621816</v>
      </c>
      <c r="E31" s="190">
        <v>0.68338558238282543</v>
      </c>
      <c r="F31" s="190">
        <v>0.68362314322571871</v>
      </c>
      <c r="G31" s="190">
        <v>0.7026991154404737</v>
      </c>
      <c r="H31" s="190">
        <v>0.70906972170257798</v>
      </c>
      <c r="I31" s="190">
        <v>0.75073596830035361</v>
      </c>
      <c r="J31" s="190">
        <v>0.73823975401957298</v>
      </c>
      <c r="K31" s="190">
        <v>0.72155815418377911</v>
      </c>
      <c r="L31" s="190">
        <v>0.73803637515697806</v>
      </c>
      <c r="M31" s="190">
        <v>0.76602853413443917</v>
      </c>
      <c r="N31" s="51">
        <v>6.8137386236448938</v>
      </c>
      <c r="O31" s="51">
        <v>2.7992158977461101</v>
      </c>
    </row>
    <row r="32" spans="1:16" x14ac:dyDescent="0.2">
      <c r="A32" s="47" t="s">
        <v>280</v>
      </c>
      <c r="B32" s="47" t="s">
        <v>50</v>
      </c>
      <c r="C32" s="123">
        <v>0.78049975338111544</v>
      </c>
      <c r="D32" s="123">
        <v>0.78391474310655618</v>
      </c>
      <c r="E32" s="123">
        <v>0.79636416492376505</v>
      </c>
      <c r="F32" s="123">
        <v>0.81089074420693674</v>
      </c>
      <c r="G32" s="123">
        <v>0.81466272569213272</v>
      </c>
      <c r="H32" s="123">
        <v>0.8256216749664167</v>
      </c>
      <c r="I32" s="123">
        <v>0.84825268643794527</v>
      </c>
      <c r="J32" s="123">
        <v>0.847755823661547</v>
      </c>
      <c r="K32" s="123">
        <v>0.84045553465833145</v>
      </c>
      <c r="L32" s="123">
        <v>0.83944961104889804</v>
      </c>
      <c r="M32" s="123">
        <v>0.83840275366721229</v>
      </c>
      <c r="N32" s="124">
        <v>5.7903000286096855</v>
      </c>
      <c r="O32" s="124">
        <v>-0.10468573816857507</v>
      </c>
    </row>
    <row r="33" spans="1:15" x14ac:dyDescent="0.2">
      <c r="A33" s="50" t="s">
        <v>280</v>
      </c>
      <c r="B33" s="50" t="s">
        <v>51</v>
      </c>
      <c r="C33" s="188">
        <v>0.21950024661888462</v>
      </c>
      <c r="D33" s="188">
        <v>0.21608525689344393</v>
      </c>
      <c r="E33" s="188">
        <v>0.20363583507623498</v>
      </c>
      <c r="F33" s="188">
        <v>0.1891092557930632</v>
      </c>
      <c r="G33" s="188">
        <v>0.18533727430786723</v>
      </c>
      <c r="H33" s="188">
        <v>0.1743783250335833</v>
      </c>
      <c r="I33" s="188">
        <v>0.15174731356205487</v>
      </c>
      <c r="J33" s="188">
        <v>0.15224417633845305</v>
      </c>
      <c r="K33" s="188">
        <v>0.15954446534166852</v>
      </c>
      <c r="L33" s="188">
        <v>0.16055038895110202</v>
      </c>
      <c r="M33" s="188">
        <v>0.16159724633278766</v>
      </c>
      <c r="N33" s="189">
        <v>-5.7903000286096962</v>
      </c>
      <c r="O33" s="189">
        <v>0.10468573816856397</v>
      </c>
    </row>
    <row r="34" spans="1:15" x14ac:dyDescent="0.2">
      <c r="A34" s="40" t="s">
        <v>300</v>
      </c>
      <c r="B34" s="40" t="s">
        <v>79</v>
      </c>
      <c r="C34" s="187">
        <v>6.2450547064779767E-2</v>
      </c>
      <c r="D34" s="187">
        <v>6.3696517938287386E-2</v>
      </c>
      <c r="E34" s="187">
        <v>7.0327606650797181E-2</v>
      </c>
      <c r="F34" s="187">
        <v>7.2406008328323126E-2</v>
      </c>
      <c r="G34" s="187">
        <v>7.5769963997413634E-2</v>
      </c>
      <c r="H34" s="187">
        <v>8.2535115524806926E-2</v>
      </c>
      <c r="I34" s="187">
        <v>7.6806794895611513E-2</v>
      </c>
      <c r="J34" s="187">
        <v>7.2811472488316445E-2</v>
      </c>
      <c r="K34" s="187">
        <v>6.8037895551972899E-2</v>
      </c>
      <c r="L34" s="187">
        <v>6.8560816991261306E-2</v>
      </c>
      <c r="M34" s="187">
        <v>7.1098977551605019E-2</v>
      </c>
      <c r="N34" s="191">
        <v>0.86484304868252526</v>
      </c>
      <c r="O34" s="191">
        <v>0.25381605603437135</v>
      </c>
    </row>
    <row r="35" spans="1:15" x14ac:dyDescent="0.2">
      <c r="A35" s="40" t="s">
        <v>300</v>
      </c>
      <c r="B35" s="40" t="s">
        <v>80</v>
      </c>
      <c r="C35" s="187">
        <v>0.11588705881543182</v>
      </c>
      <c r="D35" s="187">
        <v>0.12953100040058887</v>
      </c>
      <c r="E35" s="187">
        <v>0.14901813889171439</v>
      </c>
      <c r="F35" s="187">
        <v>0.15660111485861092</v>
      </c>
      <c r="G35" s="187">
        <v>0.16272408591619372</v>
      </c>
      <c r="H35" s="187">
        <v>0.15834951423556448</v>
      </c>
      <c r="I35" s="187">
        <v>0.17812153707942921</v>
      </c>
      <c r="J35" s="187">
        <v>0.17297447660780205</v>
      </c>
      <c r="K35" s="187">
        <v>0.15972920305229601</v>
      </c>
      <c r="L35" s="187">
        <v>0.15602220459054633</v>
      </c>
      <c r="M35" s="187">
        <v>0.17613989248463816</v>
      </c>
      <c r="N35" s="191">
        <v>6.0252833669206334</v>
      </c>
      <c r="O35" s="191">
        <v>2.0117687894091825</v>
      </c>
    </row>
    <row r="36" spans="1:15" x14ac:dyDescent="0.2">
      <c r="A36" s="40" t="s">
        <v>300</v>
      </c>
      <c r="B36" s="40" t="s">
        <v>81</v>
      </c>
      <c r="C36" s="187">
        <v>6.1642673613932679E-3</v>
      </c>
      <c r="D36" s="187">
        <v>7.2479360162071666E-3</v>
      </c>
      <c r="E36" s="187">
        <v>7.3568029869789204E-3</v>
      </c>
      <c r="F36" s="187">
        <v>7.3705971748125052E-3</v>
      </c>
      <c r="G36" s="187">
        <v>9.5474048825670028E-3</v>
      </c>
      <c r="H36" s="187">
        <v>8.3500997878393421E-3</v>
      </c>
      <c r="I36" s="187">
        <v>1.088690078336063E-2</v>
      </c>
      <c r="J36" s="187">
        <v>9.201380285567157E-3</v>
      </c>
      <c r="K36" s="187">
        <v>9.9651067243517379E-3</v>
      </c>
      <c r="L36" s="187">
        <v>1.0256373925612263E-2</v>
      </c>
      <c r="M36" s="187">
        <v>1.7738909842421064E-2</v>
      </c>
      <c r="N36" s="191">
        <v>1.1574642481027797</v>
      </c>
      <c r="O36" s="191">
        <v>0.74825359168088013</v>
      </c>
    </row>
    <row r="37" spans="1:15" x14ac:dyDescent="0.2">
      <c r="A37" s="40" t="s">
        <v>300</v>
      </c>
      <c r="B37" s="40" t="s">
        <v>83</v>
      </c>
      <c r="C37" s="187">
        <v>0.81549812675839528</v>
      </c>
      <c r="D37" s="187">
        <v>0.7995245456449166</v>
      </c>
      <c r="E37" s="187">
        <v>0.77329745147050954</v>
      </c>
      <c r="F37" s="187">
        <v>0.76362227963825346</v>
      </c>
      <c r="G37" s="187">
        <v>0.75195854520382555</v>
      </c>
      <c r="H37" s="187">
        <v>0.75076527045178931</v>
      </c>
      <c r="I37" s="187">
        <v>0.73418476724159865</v>
      </c>
      <c r="J37" s="187">
        <v>0.74501267061831444</v>
      </c>
      <c r="K37" s="187">
        <v>0.7622677946713794</v>
      </c>
      <c r="L37" s="187">
        <v>0.76516060449258005</v>
      </c>
      <c r="M37" s="187">
        <v>0.73502222012133567</v>
      </c>
      <c r="N37" s="191">
        <v>-8.0475906637059609</v>
      </c>
      <c r="O37" s="191">
        <v>-3.0138384371244387</v>
      </c>
    </row>
  </sheetData>
  <phoneticPr fontId="2" type="noConversion"/>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FC3C9-EDCA-664F-8F1C-F7205B889FA0}">
  <dimension ref="A1:Q37"/>
  <sheetViews>
    <sheetView zoomScaleNormal="100" workbookViewId="0"/>
  </sheetViews>
  <sheetFormatPr defaultColWidth="8.6640625" defaultRowHeight="15" x14ac:dyDescent="0.2"/>
  <cols>
    <col min="1" max="1" width="30.44140625" customWidth="1"/>
    <col min="2" max="2" width="17.77734375" bestFit="1" customWidth="1"/>
    <col min="3" max="3" width="8.6640625" customWidth="1"/>
    <col min="13" max="15" width="8.88671875" customWidth="1"/>
  </cols>
  <sheetData>
    <row r="1" spans="1:17" ht="15.75" x14ac:dyDescent="0.2">
      <c r="A1" s="33" t="s">
        <v>330</v>
      </c>
      <c r="B1" s="34"/>
      <c r="C1" s="34"/>
      <c r="D1" s="34"/>
      <c r="E1" s="34"/>
      <c r="F1" s="34"/>
      <c r="G1" s="34"/>
      <c r="H1" s="34"/>
      <c r="I1" s="34"/>
      <c r="J1" s="34"/>
      <c r="K1" s="34"/>
      <c r="L1" s="34"/>
      <c r="M1" s="101"/>
    </row>
    <row r="2" spans="1:17" x14ac:dyDescent="0.2">
      <c r="A2" s="94" t="s">
        <v>84</v>
      </c>
      <c r="B2" s="102"/>
      <c r="C2" s="102"/>
      <c r="D2" s="102"/>
      <c r="E2" s="102"/>
      <c r="F2" s="102"/>
      <c r="G2" s="102"/>
      <c r="H2" s="102"/>
      <c r="I2" s="102"/>
      <c r="J2" s="102"/>
      <c r="K2" s="102"/>
      <c r="L2" s="103"/>
      <c r="M2" s="104"/>
    </row>
    <row r="3" spans="1:17" ht="51" x14ac:dyDescent="0.2">
      <c r="A3" s="203" t="s">
        <v>311</v>
      </c>
      <c r="B3" s="113" t="s">
        <v>86</v>
      </c>
      <c r="C3" s="273">
        <v>2014</v>
      </c>
      <c r="D3" s="273">
        <v>2015</v>
      </c>
      <c r="E3" s="273">
        <v>2016</v>
      </c>
      <c r="F3" s="273">
        <v>2017</v>
      </c>
      <c r="G3" s="273">
        <v>2018</v>
      </c>
      <c r="H3" s="273">
        <v>2019</v>
      </c>
      <c r="I3" s="273">
        <v>2020</v>
      </c>
      <c r="J3" s="273">
        <v>2021</v>
      </c>
      <c r="K3" s="273">
        <v>2022</v>
      </c>
      <c r="L3" s="273">
        <v>2023</v>
      </c>
      <c r="M3" s="273">
        <v>2024</v>
      </c>
      <c r="N3" s="198" t="s">
        <v>314</v>
      </c>
      <c r="O3" s="222" t="s">
        <v>315</v>
      </c>
    </row>
    <row r="4" spans="1:17" s="241" customFormat="1" x14ac:dyDescent="0.2">
      <c r="A4" s="242" t="s">
        <v>312</v>
      </c>
      <c r="B4" s="243" t="s">
        <v>250</v>
      </c>
      <c r="C4" s="244">
        <v>948.88</v>
      </c>
      <c r="D4" s="244">
        <v>864.02</v>
      </c>
      <c r="E4" s="244">
        <v>721.9</v>
      </c>
      <c r="F4" s="244">
        <v>687.65</v>
      </c>
      <c r="G4" s="244">
        <v>604.78</v>
      </c>
      <c r="H4" s="244">
        <v>561.35</v>
      </c>
      <c r="I4" s="244">
        <v>398.01</v>
      </c>
      <c r="J4" s="244">
        <v>367.04</v>
      </c>
      <c r="K4" s="244">
        <v>408.95</v>
      </c>
      <c r="L4" s="244">
        <v>431.4</v>
      </c>
      <c r="M4" s="244">
        <v>387.64</v>
      </c>
      <c r="N4" s="196">
        <f>M4/C4-1</f>
        <v>-0.59147626675659726</v>
      </c>
      <c r="O4" s="196">
        <f>M4/L4-1</f>
        <v>-0.10143718127028278</v>
      </c>
    </row>
    <row r="5" spans="1:17" s="241" customFormat="1" x14ac:dyDescent="0.2">
      <c r="A5" s="242" t="s">
        <v>312</v>
      </c>
      <c r="B5" s="243" t="s">
        <v>140</v>
      </c>
      <c r="C5" s="245">
        <v>1833.24</v>
      </c>
      <c r="D5" s="245">
        <v>1521.12</v>
      </c>
      <c r="E5" s="245">
        <v>1273.44</v>
      </c>
      <c r="F5" s="245">
        <v>1173.51</v>
      </c>
      <c r="G5" s="245">
        <v>1014.36</v>
      </c>
      <c r="H5" s="245">
        <v>885.01</v>
      </c>
      <c r="I5" s="245">
        <v>718.24</v>
      </c>
      <c r="J5" s="245">
        <v>708.82</v>
      </c>
      <c r="K5" s="245">
        <v>785.57</v>
      </c>
      <c r="L5" s="245">
        <v>638.22</v>
      </c>
      <c r="M5" s="245">
        <v>470.07</v>
      </c>
      <c r="N5" s="194">
        <f t="shared" ref="N5:N14" si="0">M5/C5-1</f>
        <v>-0.74358512797015119</v>
      </c>
      <c r="O5" s="194">
        <f t="shared" ref="O5:O14" si="1">M5/L5-1</f>
        <v>-0.26346714299144502</v>
      </c>
    </row>
    <row r="6" spans="1:17" s="241" customFormat="1" x14ac:dyDescent="0.2">
      <c r="A6" s="242" t="s">
        <v>312</v>
      </c>
      <c r="B6" s="243" t="s">
        <v>336</v>
      </c>
      <c r="C6" s="245">
        <v>2187.92</v>
      </c>
      <c r="D6" s="245">
        <v>1925.19</v>
      </c>
      <c r="E6" s="245">
        <v>1630.08</v>
      </c>
      <c r="F6" s="245">
        <v>1398.53</v>
      </c>
      <c r="G6" s="245">
        <v>1090.52</v>
      </c>
      <c r="H6" s="245">
        <v>982.38</v>
      </c>
      <c r="I6" s="245">
        <v>911.73</v>
      </c>
      <c r="J6" s="245">
        <v>793.61</v>
      </c>
      <c r="K6" s="245">
        <v>842.25</v>
      </c>
      <c r="L6" s="245">
        <v>818.22</v>
      </c>
      <c r="M6" s="245">
        <v>771.96</v>
      </c>
      <c r="N6" s="194">
        <f t="shared" si="0"/>
        <v>-0.6471717430253392</v>
      </c>
      <c r="O6" s="194">
        <f t="shared" si="1"/>
        <v>-5.6537361589792501E-2</v>
      </c>
    </row>
    <row r="7" spans="1:17" s="241" customFormat="1" x14ac:dyDescent="0.2">
      <c r="A7" s="242" t="s">
        <v>312</v>
      </c>
      <c r="B7" s="243" t="s">
        <v>178</v>
      </c>
      <c r="C7" s="245">
        <v>3154.02</v>
      </c>
      <c r="D7" s="245">
        <v>3128.92</v>
      </c>
      <c r="E7" s="245">
        <v>3105.59</v>
      </c>
      <c r="F7" s="245">
        <v>2964.39</v>
      </c>
      <c r="G7" s="245">
        <v>2257.96</v>
      </c>
      <c r="H7" s="245">
        <v>2126.8200000000002</v>
      </c>
      <c r="I7" s="245">
        <v>1826.15</v>
      </c>
      <c r="J7" s="245">
        <v>1587.76</v>
      </c>
      <c r="K7" s="245">
        <v>1422.41</v>
      </c>
      <c r="L7" s="245">
        <v>1248.76</v>
      </c>
      <c r="M7" s="245">
        <v>1343.17</v>
      </c>
      <c r="N7" s="197">
        <f t="shared" si="0"/>
        <v>-0.57414030348571021</v>
      </c>
      <c r="O7" s="197">
        <f t="shared" si="1"/>
        <v>7.5602998174188807E-2</v>
      </c>
    </row>
    <row r="8" spans="1:17" s="241" customFormat="1" x14ac:dyDescent="0.2">
      <c r="A8" s="202" t="s">
        <v>312</v>
      </c>
      <c r="B8" s="193" t="s">
        <v>88</v>
      </c>
      <c r="C8" s="245">
        <v>1096.58</v>
      </c>
      <c r="D8" s="245">
        <v>999.63</v>
      </c>
      <c r="E8" s="245">
        <v>931.17</v>
      </c>
      <c r="F8" s="245">
        <v>826.11</v>
      </c>
      <c r="G8" s="245">
        <v>754.54</v>
      </c>
      <c r="H8" s="245">
        <v>628.21</v>
      </c>
      <c r="I8" s="245">
        <v>335.86</v>
      </c>
      <c r="J8" s="245">
        <v>331.22</v>
      </c>
      <c r="K8" s="245">
        <v>376.89</v>
      </c>
      <c r="L8" s="245">
        <v>415.1</v>
      </c>
      <c r="M8" s="245">
        <v>456.09</v>
      </c>
      <c r="N8" s="194">
        <f t="shared" si="0"/>
        <v>-0.58407959291615752</v>
      </c>
      <c r="O8" s="194">
        <f t="shared" si="1"/>
        <v>9.8747289809684391E-2</v>
      </c>
    </row>
    <row r="9" spans="1:17" s="241" customFormat="1" x14ac:dyDescent="0.2">
      <c r="A9" s="242" t="s">
        <v>312</v>
      </c>
      <c r="B9" s="243" t="s">
        <v>102</v>
      </c>
      <c r="C9" s="245">
        <v>2600.56</v>
      </c>
      <c r="D9" s="245">
        <v>2225.15</v>
      </c>
      <c r="E9" s="245">
        <v>1913.37</v>
      </c>
      <c r="F9" s="245">
        <v>1697.57</v>
      </c>
      <c r="G9" s="245">
        <v>1615.3</v>
      </c>
      <c r="H9" s="245">
        <v>1396.28</v>
      </c>
      <c r="I9" s="245">
        <v>1032.32</v>
      </c>
      <c r="J9" s="245">
        <v>938.28</v>
      </c>
      <c r="K9" s="245">
        <v>1208.6099999999999</v>
      </c>
      <c r="L9" s="245">
        <v>1302</v>
      </c>
      <c r="M9" s="245">
        <v>1252.78</v>
      </c>
      <c r="N9" s="194">
        <f t="shared" si="0"/>
        <v>-0.51826529670532495</v>
      </c>
      <c r="O9" s="194">
        <f t="shared" si="1"/>
        <v>-3.7803379416282645E-2</v>
      </c>
    </row>
    <row r="10" spans="1:17" s="241" customFormat="1" x14ac:dyDescent="0.2">
      <c r="A10" s="242" t="s">
        <v>312</v>
      </c>
      <c r="B10" s="243" t="s">
        <v>213</v>
      </c>
      <c r="C10" s="245">
        <v>2881.57</v>
      </c>
      <c r="D10" s="245">
        <v>2440.94</v>
      </c>
      <c r="E10" s="245">
        <v>1936.82</v>
      </c>
      <c r="F10" s="245">
        <v>1787.4</v>
      </c>
      <c r="G10" s="245">
        <v>1438.22</v>
      </c>
      <c r="H10" s="245">
        <v>1465.33</v>
      </c>
      <c r="I10" s="245">
        <v>1398.83</v>
      </c>
      <c r="J10" s="245">
        <v>1217.33</v>
      </c>
      <c r="K10" s="245">
        <v>1225.54</v>
      </c>
      <c r="L10" s="245">
        <v>1272.99</v>
      </c>
      <c r="M10" s="245">
        <v>1095.06</v>
      </c>
      <c r="N10" s="197">
        <f t="shared" si="0"/>
        <v>-0.6199779981051996</v>
      </c>
      <c r="O10" s="197">
        <f t="shared" si="1"/>
        <v>-0.13977328965663527</v>
      </c>
    </row>
    <row r="11" spans="1:17" s="241" customFormat="1" ht="17.100000000000001" customHeight="1" x14ac:dyDescent="0.2">
      <c r="A11" s="242" t="s">
        <v>312</v>
      </c>
      <c r="B11" s="243" t="s">
        <v>234</v>
      </c>
      <c r="C11" s="245">
        <v>2073.52</v>
      </c>
      <c r="D11" s="245">
        <v>1783.52</v>
      </c>
      <c r="E11" s="245">
        <v>1616.28</v>
      </c>
      <c r="F11" s="245">
        <v>1418.25</v>
      </c>
      <c r="G11" s="245">
        <v>1170.94</v>
      </c>
      <c r="H11" s="245">
        <v>965.4</v>
      </c>
      <c r="I11" s="245">
        <v>764.29</v>
      </c>
      <c r="J11" s="245">
        <v>614.19000000000005</v>
      </c>
      <c r="K11" s="245">
        <v>643.79999999999995</v>
      </c>
      <c r="L11" s="245">
        <v>663.98</v>
      </c>
      <c r="M11" s="245">
        <v>636.16999999999996</v>
      </c>
      <c r="N11" s="197">
        <f t="shared" si="0"/>
        <v>-0.69319321733091555</v>
      </c>
      <c r="O11" s="197">
        <f t="shared" si="1"/>
        <v>-4.1883791680472404E-2</v>
      </c>
    </row>
    <row r="12" spans="1:17" s="241" customFormat="1" x14ac:dyDescent="0.2">
      <c r="A12" s="242" t="s">
        <v>312</v>
      </c>
      <c r="B12" s="243" t="s">
        <v>151</v>
      </c>
      <c r="C12" s="245">
        <v>2142.6</v>
      </c>
      <c r="D12" s="245">
        <v>2257.2600000000002</v>
      </c>
      <c r="E12" s="245">
        <v>2166.54</v>
      </c>
      <c r="F12" s="245">
        <v>1894.74</v>
      </c>
      <c r="G12" s="245">
        <v>1580.83</v>
      </c>
      <c r="H12" s="245">
        <v>1376.57</v>
      </c>
      <c r="I12" s="245">
        <v>1011.29</v>
      </c>
      <c r="J12" s="245">
        <v>808.1</v>
      </c>
      <c r="K12" s="245">
        <v>719.94</v>
      </c>
      <c r="L12" s="245">
        <v>787.27</v>
      </c>
      <c r="M12" s="245">
        <v>871.37</v>
      </c>
      <c r="N12" s="197">
        <f t="shared" si="0"/>
        <v>-0.59331186409035741</v>
      </c>
      <c r="O12" s="197">
        <f t="shared" si="1"/>
        <v>0.10682485043250733</v>
      </c>
    </row>
    <row r="13" spans="1:17" s="241" customFormat="1" x14ac:dyDescent="0.2">
      <c r="A13" s="246" t="s">
        <v>312</v>
      </c>
      <c r="B13" s="247" t="s">
        <v>338</v>
      </c>
      <c r="C13" s="248">
        <v>2332.69</v>
      </c>
      <c r="D13" s="248">
        <v>2076.34</v>
      </c>
      <c r="E13" s="248">
        <v>1706.16</v>
      </c>
      <c r="F13" s="248">
        <v>1577.17</v>
      </c>
      <c r="G13" s="248">
        <v>1204.3399999999999</v>
      </c>
      <c r="H13" s="248">
        <v>1139.5899999999999</v>
      </c>
      <c r="I13" s="248">
        <v>949.92</v>
      </c>
      <c r="J13" s="248">
        <v>944.29</v>
      </c>
      <c r="K13" s="248">
        <v>927.05</v>
      </c>
      <c r="L13" s="248">
        <v>851.89</v>
      </c>
      <c r="M13" s="248">
        <v>825.76</v>
      </c>
      <c r="N13" s="195">
        <f t="shared" si="0"/>
        <v>-0.6460052557347955</v>
      </c>
      <c r="O13" s="195">
        <f t="shared" si="1"/>
        <v>-3.0672974210285364E-2</v>
      </c>
    </row>
    <row r="14" spans="1:17" s="241" customFormat="1" x14ac:dyDescent="0.2">
      <c r="A14" s="237" t="s">
        <v>312</v>
      </c>
      <c r="B14" s="238" t="s">
        <v>273</v>
      </c>
      <c r="C14" s="122">
        <v>21251.58</v>
      </c>
      <c r="D14" s="122">
        <v>19222.09</v>
      </c>
      <c r="E14" s="122">
        <v>17001.349999999999</v>
      </c>
      <c r="F14" s="122">
        <v>15425.32</v>
      </c>
      <c r="G14" s="122">
        <v>12731.79</v>
      </c>
      <c r="H14" s="122">
        <v>11526.94</v>
      </c>
      <c r="I14" s="122">
        <v>9346.64</v>
      </c>
      <c r="J14" s="122">
        <v>8310.64</v>
      </c>
      <c r="K14" s="122">
        <v>8561.01</v>
      </c>
      <c r="L14" s="122">
        <v>8429.83</v>
      </c>
      <c r="M14" s="122">
        <v>8110.07</v>
      </c>
      <c r="N14" s="240">
        <f t="shared" si="0"/>
        <v>-0.61837802177532208</v>
      </c>
      <c r="O14" s="240">
        <f t="shared" si="1"/>
        <v>-3.7931963040773065E-2</v>
      </c>
      <c r="Q14" s="249"/>
    </row>
    <row r="15" spans="1:17" s="241" customFormat="1" x14ac:dyDescent="0.2">
      <c r="A15" s="242" t="s">
        <v>77</v>
      </c>
      <c r="B15" s="243" t="s">
        <v>250</v>
      </c>
      <c r="C15" s="250">
        <f>C4/C$14</f>
        <v>4.4649856622425245E-2</v>
      </c>
      <c r="D15" s="251">
        <f t="shared" ref="D15:M15" si="2">D4/D$14</f>
        <v>4.4949326530049544E-2</v>
      </c>
      <c r="E15" s="251">
        <f t="shared" si="2"/>
        <v>4.2461333952891978E-2</v>
      </c>
      <c r="F15" s="251">
        <f t="shared" si="2"/>
        <v>4.4579302082549989E-2</v>
      </c>
      <c r="G15" s="251">
        <f t="shared" si="2"/>
        <v>4.7501568907435635E-2</v>
      </c>
      <c r="H15" s="251">
        <f t="shared" si="2"/>
        <v>4.8698960869059782E-2</v>
      </c>
      <c r="I15" s="251">
        <f t="shared" si="2"/>
        <v>4.2583217070519458E-2</v>
      </c>
      <c r="J15" s="251">
        <f t="shared" si="2"/>
        <v>4.416507031949405E-2</v>
      </c>
      <c r="K15" s="251">
        <f t="shared" si="2"/>
        <v>4.776889642694028E-2</v>
      </c>
      <c r="L15" s="251">
        <f t="shared" si="2"/>
        <v>5.1175409231265637E-2</v>
      </c>
      <c r="M15" s="251">
        <f t="shared" si="2"/>
        <v>4.7797367963531755E-2</v>
      </c>
      <c r="N15" s="199">
        <f>(M15-C15)*100</f>
        <v>0.31475113411065098</v>
      </c>
      <c r="O15" s="200">
        <f>(M15-L15)*100</f>
        <v>-0.33780412677338822</v>
      </c>
    </row>
    <row r="16" spans="1:17" s="241" customFormat="1" x14ac:dyDescent="0.2">
      <c r="A16" s="242" t="s">
        <v>77</v>
      </c>
      <c r="B16" s="243" t="s">
        <v>140</v>
      </c>
      <c r="C16" s="252">
        <f t="shared" ref="C16:M16" si="3">C5/C$14</f>
        <v>8.626370368697292E-2</v>
      </c>
      <c r="D16" s="253">
        <f t="shared" si="3"/>
        <v>7.9133954736451656E-2</v>
      </c>
      <c r="E16" s="253">
        <f t="shared" si="3"/>
        <v>7.4902287171312878E-2</v>
      </c>
      <c r="F16" s="253">
        <f t="shared" si="3"/>
        <v>7.6076865828391238E-2</v>
      </c>
      <c r="G16" s="253">
        <f t="shared" si="3"/>
        <v>7.967143661653231E-2</v>
      </c>
      <c r="H16" s="253">
        <f t="shared" si="3"/>
        <v>7.6777531591211534E-2</v>
      </c>
      <c r="I16" s="253">
        <f t="shared" si="3"/>
        <v>7.6844727089092985E-2</v>
      </c>
      <c r="J16" s="253">
        <f t="shared" si="3"/>
        <v>8.529066353493836E-2</v>
      </c>
      <c r="K16" s="253">
        <f t="shared" si="3"/>
        <v>9.1761369277690366E-2</v>
      </c>
      <c r="L16" s="253">
        <f t="shared" si="3"/>
        <v>7.5709711820997574E-2</v>
      </c>
      <c r="M16" s="253">
        <f t="shared" si="3"/>
        <v>5.7961275303419081E-2</v>
      </c>
      <c r="N16" s="200">
        <f t="shared" ref="N16:N25" si="4">(M16-C16)*100</f>
        <v>-2.8302428383553839</v>
      </c>
      <c r="O16" s="200">
        <f t="shared" ref="O16:O25" si="5">(M16-L16)*100</f>
        <v>-1.7748436517578494</v>
      </c>
    </row>
    <row r="17" spans="1:15" s="241" customFormat="1" x14ac:dyDescent="0.2">
      <c r="A17" s="242" t="s">
        <v>77</v>
      </c>
      <c r="B17" s="243" t="s">
        <v>336</v>
      </c>
      <c r="C17" s="252">
        <f t="shared" ref="C17:M17" si="6">C6/C$14</f>
        <v>0.10295328629683063</v>
      </c>
      <c r="D17" s="253">
        <f t="shared" si="6"/>
        <v>0.10015508199160446</v>
      </c>
      <c r="E17" s="253">
        <f t="shared" si="6"/>
        <v>9.5879444867613461E-2</v>
      </c>
      <c r="F17" s="253">
        <f t="shared" si="6"/>
        <v>9.0664569681536591E-2</v>
      </c>
      <c r="G17" s="253">
        <f t="shared" si="6"/>
        <v>8.5653313477523571E-2</v>
      </c>
      <c r="H17" s="253">
        <f t="shared" si="6"/>
        <v>8.5224699703477236E-2</v>
      </c>
      <c r="I17" s="253">
        <f t="shared" si="6"/>
        <v>9.7546284012222581E-2</v>
      </c>
      <c r="J17" s="253">
        <f t="shared" si="6"/>
        <v>9.5493247210804474E-2</v>
      </c>
      <c r="K17" s="253">
        <f t="shared" si="6"/>
        <v>9.838208342239993E-2</v>
      </c>
      <c r="L17" s="253">
        <f t="shared" si="6"/>
        <v>9.706245558925862E-2</v>
      </c>
      <c r="M17" s="253">
        <f t="shared" si="6"/>
        <v>9.51853683137137E-2</v>
      </c>
      <c r="N17" s="200">
        <f t="shared" si="4"/>
        <v>-0.77679179831169343</v>
      </c>
      <c r="O17" s="200">
        <f t="shared" si="5"/>
        <v>-0.18770872755449197</v>
      </c>
    </row>
    <row r="18" spans="1:15" s="241" customFormat="1" x14ac:dyDescent="0.2">
      <c r="A18" s="242" t="s">
        <v>77</v>
      </c>
      <c r="B18" s="243" t="s">
        <v>178</v>
      </c>
      <c r="C18" s="252">
        <f t="shared" ref="C18:M18" si="7">C7/C$14</f>
        <v>0.14841343561278736</v>
      </c>
      <c r="D18" s="253">
        <f t="shared" si="7"/>
        <v>0.16277730465313606</v>
      </c>
      <c r="E18" s="253">
        <f t="shared" si="7"/>
        <v>0.18266725877650894</v>
      </c>
      <c r="F18" s="253">
        <f t="shared" si="7"/>
        <v>0.19217688838870117</v>
      </c>
      <c r="G18" s="253">
        <f t="shared" si="7"/>
        <v>0.17734819691496639</v>
      </c>
      <c r="H18" s="253">
        <f t="shared" si="7"/>
        <v>0.18450863802535625</v>
      </c>
      <c r="I18" s="253">
        <f t="shared" si="7"/>
        <v>0.19538037198394292</v>
      </c>
      <c r="J18" s="253">
        <f t="shared" si="7"/>
        <v>0.19105147136682615</v>
      </c>
      <c r="K18" s="253">
        <f t="shared" si="7"/>
        <v>0.16614978840113492</v>
      </c>
      <c r="L18" s="253">
        <f t="shared" si="7"/>
        <v>0.14813584615585368</v>
      </c>
      <c r="M18" s="253">
        <f t="shared" si="7"/>
        <v>0.16561755940454276</v>
      </c>
      <c r="N18" s="201">
        <f t="shared" si="4"/>
        <v>1.7204123791755399</v>
      </c>
      <c r="O18" s="201">
        <f t="shared" si="5"/>
        <v>1.7481713248689079</v>
      </c>
    </row>
    <row r="19" spans="1:15" s="241" customFormat="1" x14ac:dyDescent="0.2">
      <c r="A19" s="202" t="s">
        <v>77</v>
      </c>
      <c r="B19" s="243" t="s">
        <v>88</v>
      </c>
      <c r="C19" s="252">
        <f t="shared" ref="C19:M19" si="8">C8/C$14</f>
        <v>5.1599928099463656E-2</v>
      </c>
      <c r="D19" s="253">
        <f t="shared" si="8"/>
        <v>5.2004230549331523E-2</v>
      </c>
      <c r="E19" s="253">
        <f t="shared" si="8"/>
        <v>5.4770356471691956E-2</v>
      </c>
      <c r="F19" s="253">
        <f t="shared" si="8"/>
        <v>5.3555452982498905E-2</v>
      </c>
      <c r="G19" s="253">
        <f t="shared" si="8"/>
        <v>5.9264251138292409E-2</v>
      </c>
      <c r="H19" s="253">
        <f t="shared" si="8"/>
        <v>5.4499286020400904E-2</v>
      </c>
      <c r="I19" s="253">
        <f t="shared" si="8"/>
        <v>3.5933768712606888E-2</v>
      </c>
      <c r="J19" s="253">
        <f t="shared" si="8"/>
        <v>3.9854932953418756E-2</v>
      </c>
      <c r="K19" s="253">
        <f t="shared" si="8"/>
        <v>4.4024011185596089E-2</v>
      </c>
      <c r="L19" s="253">
        <f t="shared" si="8"/>
        <v>4.9241799656695333E-2</v>
      </c>
      <c r="M19" s="253">
        <f t="shared" si="8"/>
        <v>5.6237492401421937E-2</v>
      </c>
      <c r="N19" s="200">
        <f t="shared" si="4"/>
        <v>0.46375643019582813</v>
      </c>
      <c r="O19" s="200">
        <f t="shared" si="5"/>
        <v>0.69956927447266049</v>
      </c>
    </row>
    <row r="20" spans="1:15" s="241" customFormat="1" x14ac:dyDescent="0.2">
      <c r="A20" s="242" t="s">
        <v>77</v>
      </c>
      <c r="B20" s="243" t="s">
        <v>102</v>
      </c>
      <c r="C20" s="252">
        <f t="shared" ref="C20:M20" si="9">C9/C$14</f>
        <v>0.12237019553369678</v>
      </c>
      <c r="D20" s="253">
        <f t="shared" si="9"/>
        <v>0.11576004482342972</v>
      </c>
      <c r="E20" s="253">
        <f t="shared" si="9"/>
        <v>0.11254223929276205</v>
      </c>
      <c r="F20" s="253">
        <f t="shared" si="9"/>
        <v>0.11005087738860522</v>
      </c>
      <c r="G20" s="253">
        <f t="shared" si="9"/>
        <v>0.12687139828727931</v>
      </c>
      <c r="H20" s="253">
        <f t="shared" si="9"/>
        <v>0.12113188756079236</v>
      </c>
      <c r="I20" s="253">
        <f t="shared" si="9"/>
        <v>0.11044824664264377</v>
      </c>
      <c r="J20" s="253">
        <f t="shared" si="9"/>
        <v>0.11290105214520182</v>
      </c>
      <c r="K20" s="253">
        <f t="shared" si="9"/>
        <v>0.14117609954900179</v>
      </c>
      <c r="L20" s="253">
        <f t="shared" si="9"/>
        <v>0.15445151325708822</v>
      </c>
      <c r="M20" s="253">
        <f t="shared" si="9"/>
        <v>0.15447215622059982</v>
      </c>
      <c r="N20" s="200">
        <f t="shared" si="4"/>
        <v>3.2101960686903035</v>
      </c>
      <c r="O20" s="200">
        <f t="shared" si="5"/>
        <v>2.0642963511591228E-3</v>
      </c>
    </row>
    <row r="21" spans="1:15" s="241" customFormat="1" x14ac:dyDescent="0.2">
      <c r="A21" s="242" t="s">
        <v>77</v>
      </c>
      <c r="B21" s="243" t="s">
        <v>213</v>
      </c>
      <c r="C21" s="252">
        <f t="shared" ref="C21:M21" si="10">C10/C$14</f>
        <v>0.13559321236350427</v>
      </c>
      <c r="D21" s="253">
        <f t="shared" si="10"/>
        <v>0.12698619140790621</v>
      </c>
      <c r="E21" s="253">
        <f t="shared" si="10"/>
        <v>0.11392154152464364</v>
      </c>
      <c r="F21" s="253">
        <f t="shared" si="10"/>
        <v>0.11587441946099013</v>
      </c>
      <c r="G21" s="253">
        <f t="shared" si="10"/>
        <v>0.11296290623706486</v>
      </c>
      <c r="H21" s="253">
        <f t="shared" si="10"/>
        <v>0.12712220242319297</v>
      </c>
      <c r="I21" s="253">
        <f t="shared" si="10"/>
        <v>0.1496612686484127</v>
      </c>
      <c r="J21" s="253">
        <f t="shared" si="10"/>
        <v>0.14647849022457957</v>
      </c>
      <c r="K21" s="253">
        <f t="shared" si="10"/>
        <v>0.14315366995249393</v>
      </c>
      <c r="L21" s="253">
        <f t="shared" si="10"/>
        <v>0.15101016271977016</v>
      </c>
      <c r="M21" s="253">
        <f t="shared" si="10"/>
        <v>0.13502472851652328</v>
      </c>
      <c r="N21" s="201">
        <f t="shared" si="4"/>
        <v>-5.6848384698099386E-2</v>
      </c>
      <c r="O21" s="201">
        <f t="shared" si="5"/>
        <v>-1.5985434203246884</v>
      </c>
    </row>
    <row r="22" spans="1:15" s="241" customFormat="1" x14ac:dyDescent="0.2">
      <c r="A22" s="242" t="s">
        <v>77</v>
      </c>
      <c r="B22" s="243" t="s">
        <v>234</v>
      </c>
      <c r="C22" s="252">
        <f t="shared" ref="C22:M22" si="11">C11/C$14</f>
        <v>9.7570157136551719E-2</v>
      </c>
      <c r="D22" s="253">
        <f t="shared" si="11"/>
        <v>9.2784915688148367E-2</v>
      </c>
      <c r="E22" s="253">
        <f t="shared" si="11"/>
        <v>9.5067744620280156E-2</v>
      </c>
      <c r="F22" s="253">
        <f t="shared" si="11"/>
        <v>9.1942987244348906E-2</v>
      </c>
      <c r="G22" s="253">
        <f t="shared" si="11"/>
        <v>9.1969785866716308E-2</v>
      </c>
      <c r="H22" s="253">
        <f t="shared" si="11"/>
        <v>8.375162879307084E-2</v>
      </c>
      <c r="I22" s="253">
        <f t="shared" si="11"/>
        <v>8.1771631302799727E-2</v>
      </c>
      <c r="J22" s="253">
        <f t="shared" si="11"/>
        <v>7.3904055524002976E-2</v>
      </c>
      <c r="K22" s="253">
        <f t="shared" si="11"/>
        <v>7.5201407310586013E-2</v>
      </c>
      <c r="L22" s="253">
        <f t="shared" si="11"/>
        <v>7.8765526706944269E-2</v>
      </c>
      <c r="M22" s="253">
        <f t="shared" si="11"/>
        <v>7.8441986320709936E-2</v>
      </c>
      <c r="N22" s="201">
        <f t="shared" si="4"/>
        <v>-1.9128170815841783</v>
      </c>
      <c r="O22" s="201">
        <f t="shared" si="5"/>
        <v>-3.2354038623433334E-2</v>
      </c>
    </row>
    <row r="23" spans="1:15" s="241" customFormat="1" x14ac:dyDescent="0.2">
      <c r="A23" s="242" t="s">
        <v>77</v>
      </c>
      <c r="B23" s="243" t="s">
        <v>151</v>
      </c>
      <c r="C23" s="252">
        <f t="shared" ref="C23:M23" si="12">C12/C$14</f>
        <v>0.10082073897564321</v>
      </c>
      <c r="D23" s="253">
        <f t="shared" si="12"/>
        <v>0.11743051874171852</v>
      </c>
      <c r="E23" s="253">
        <f t="shared" si="12"/>
        <v>0.12743340969981795</v>
      </c>
      <c r="F23" s="253">
        <f t="shared" si="12"/>
        <v>0.12283310816242386</v>
      </c>
      <c r="G23" s="253">
        <f t="shared" si="12"/>
        <v>0.12416400207669148</v>
      </c>
      <c r="H23" s="253">
        <f t="shared" si="12"/>
        <v>0.119421980161257</v>
      </c>
      <c r="I23" s="253">
        <f t="shared" si="12"/>
        <v>0.10819824022322461</v>
      </c>
      <c r="J23" s="253">
        <f t="shared" si="12"/>
        <v>9.7236795240799756E-2</v>
      </c>
      <c r="K23" s="253">
        <f t="shared" si="12"/>
        <v>8.4095217737159528E-2</v>
      </c>
      <c r="L23" s="253">
        <f t="shared" si="12"/>
        <v>9.3390969924660394E-2</v>
      </c>
      <c r="M23" s="253">
        <f t="shared" si="12"/>
        <v>0.10744296904958897</v>
      </c>
      <c r="N23" s="201">
        <f t="shared" si="4"/>
        <v>0.66222300739457585</v>
      </c>
      <c r="O23" s="201">
        <f t="shared" si="5"/>
        <v>1.4051999124928578</v>
      </c>
    </row>
    <row r="24" spans="1:15" s="241" customFormat="1" x14ac:dyDescent="0.2">
      <c r="A24" s="246" t="s">
        <v>77</v>
      </c>
      <c r="B24" s="247" t="s">
        <v>338</v>
      </c>
      <c r="C24" s="254">
        <f t="shared" ref="C24:M24" si="13">C13/C$14</f>
        <v>0.10976548567212413</v>
      </c>
      <c r="D24" s="255">
        <f t="shared" si="13"/>
        <v>0.10801843087822396</v>
      </c>
      <c r="E24" s="255">
        <f t="shared" si="13"/>
        <v>0.10035438362247705</v>
      </c>
      <c r="F24" s="255">
        <f t="shared" si="13"/>
        <v>0.10224552877995401</v>
      </c>
      <c r="G24" s="255">
        <f t="shared" si="13"/>
        <v>9.4593140477497659E-2</v>
      </c>
      <c r="H24" s="255">
        <f t="shared" si="13"/>
        <v>9.8863184852181055E-2</v>
      </c>
      <c r="I24" s="255">
        <f t="shared" si="13"/>
        <v>0.10163224431453442</v>
      </c>
      <c r="J24" s="255">
        <f t="shared" si="13"/>
        <v>0.11362422147993416</v>
      </c>
      <c r="K24" s="255">
        <f t="shared" si="13"/>
        <v>0.10828745673699715</v>
      </c>
      <c r="L24" s="255">
        <f t="shared" si="13"/>
        <v>0.10105660493746611</v>
      </c>
      <c r="M24" s="255">
        <f t="shared" si="13"/>
        <v>0.10181909650594878</v>
      </c>
      <c r="N24" s="256">
        <f t="shared" si="4"/>
        <v>-0.79463891661753494</v>
      </c>
      <c r="O24" s="256">
        <f t="shared" si="5"/>
        <v>7.6249156848266775E-2</v>
      </c>
    </row>
    <row r="25" spans="1:15" s="241" customFormat="1" x14ac:dyDescent="0.2">
      <c r="A25" s="237" t="s">
        <v>77</v>
      </c>
      <c r="B25" s="238" t="s">
        <v>273</v>
      </c>
      <c r="C25" s="257">
        <f t="shared" ref="C25:M25" si="14">C14/C$14</f>
        <v>1</v>
      </c>
      <c r="D25" s="226">
        <f t="shared" si="14"/>
        <v>1</v>
      </c>
      <c r="E25" s="226">
        <f t="shared" si="14"/>
        <v>1</v>
      </c>
      <c r="F25" s="226">
        <f t="shared" si="14"/>
        <v>1</v>
      </c>
      <c r="G25" s="226">
        <f t="shared" si="14"/>
        <v>1</v>
      </c>
      <c r="H25" s="226">
        <f t="shared" si="14"/>
        <v>1</v>
      </c>
      <c r="I25" s="226">
        <f t="shared" si="14"/>
        <v>1</v>
      </c>
      <c r="J25" s="226">
        <f t="shared" si="14"/>
        <v>1</v>
      </c>
      <c r="K25" s="226">
        <f t="shared" si="14"/>
        <v>1</v>
      </c>
      <c r="L25" s="226">
        <f t="shared" si="14"/>
        <v>1</v>
      </c>
      <c r="M25" s="226">
        <f t="shared" si="14"/>
        <v>1</v>
      </c>
      <c r="N25" s="258">
        <f t="shared" si="4"/>
        <v>0</v>
      </c>
      <c r="O25" s="201">
        <f t="shared" si="5"/>
        <v>0</v>
      </c>
    </row>
    <row r="26" spans="1:15" s="241" customFormat="1" x14ac:dyDescent="0.2">
      <c r="A26" s="259" t="s">
        <v>313</v>
      </c>
      <c r="B26" s="260" t="s">
        <v>250</v>
      </c>
      <c r="C26" s="261">
        <v>33.109435463329021</v>
      </c>
      <c r="D26" s="262">
        <v>30.148400671344678</v>
      </c>
      <c r="E26" s="262">
        <v>25.189382704849102</v>
      </c>
      <c r="F26" s="262">
        <v>23.994291476644253</v>
      </c>
      <c r="G26" s="262">
        <v>21.102694102006705</v>
      </c>
      <c r="H26" s="262">
        <v>19.587283531468412</v>
      </c>
      <c r="I26" s="262">
        <v>13.887832401104021</v>
      </c>
      <c r="J26" s="262">
        <v>12.807190785410468</v>
      </c>
      <c r="K26" s="262">
        <v>14.26956373063865</v>
      </c>
      <c r="L26" s="262">
        <v>15.052915499199202</v>
      </c>
      <c r="M26" s="262">
        <v>13.525990181060681</v>
      </c>
      <c r="N26" s="196">
        <f>M26/C26-1</f>
        <v>-0.59147626675659737</v>
      </c>
      <c r="O26" s="196">
        <f>M26/L26-1</f>
        <v>-0.10143718127028289</v>
      </c>
    </row>
    <row r="27" spans="1:15" s="241" customFormat="1" x14ac:dyDescent="0.2">
      <c r="A27" s="242" t="s">
        <v>313</v>
      </c>
      <c r="B27" s="243" t="s">
        <v>140</v>
      </c>
      <c r="C27" s="244">
        <v>40.356623959846786</v>
      </c>
      <c r="D27" s="263">
        <v>33.485669000132077</v>
      </c>
      <c r="E27" s="263">
        <v>28.033284902919032</v>
      </c>
      <c r="F27" s="263">
        <v>25.833443402456741</v>
      </c>
      <c r="G27" s="263">
        <v>22.32994320433232</v>
      </c>
      <c r="H27" s="263">
        <v>19.482454981728527</v>
      </c>
      <c r="I27" s="263">
        <v>15.811209439528023</v>
      </c>
      <c r="J27" s="263">
        <v>15.603839211024523</v>
      </c>
      <c r="K27" s="263">
        <v>17.293400255360368</v>
      </c>
      <c r="L27" s="263">
        <v>14.049663188482368</v>
      </c>
      <c r="M27" s="263">
        <v>10.348038568220844</v>
      </c>
      <c r="N27" s="194">
        <f t="shared" ref="N27:N36" si="15">M27/C27-1</f>
        <v>-0.74358512797015119</v>
      </c>
      <c r="O27" s="194">
        <f t="shared" ref="O27:O36" si="16">M27/L27-1</f>
        <v>-0.26346714299144491</v>
      </c>
    </row>
    <row r="28" spans="1:15" s="241" customFormat="1" x14ac:dyDescent="0.2">
      <c r="A28" s="242" t="s">
        <v>313</v>
      </c>
      <c r="B28" s="243" t="s">
        <v>336</v>
      </c>
      <c r="C28" s="244">
        <v>36.423810189717059</v>
      </c>
      <c r="D28" s="263">
        <v>32.049963042131971</v>
      </c>
      <c r="E28" s="263">
        <v>27.137063747328046</v>
      </c>
      <c r="F28" s="263">
        <v>23.282291520999394</v>
      </c>
      <c r="G28" s="263">
        <v>18.154637047099641</v>
      </c>
      <c r="H28" s="263">
        <v>16.354356034121103</v>
      </c>
      <c r="I28" s="263">
        <v>15.178196855584634</v>
      </c>
      <c r="J28" s="263">
        <v>13.211771913352111</v>
      </c>
      <c r="K28" s="263">
        <v>14.021515472361509</v>
      </c>
      <c r="L28" s="263">
        <v>13.621471522464391</v>
      </c>
      <c r="M28" s="263">
        <v>12.851349461613761</v>
      </c>
      <c r="N28" s="194">
        <f t="shared" si="15"/>
        <v>-0.6471717430253392</v>
      </c>
      <c r="O28" s="194">
        <f t="shared" si="16"/>
        <v>-5.6537361589792501E-2</v>
      </c>
    </row>
    <row r="29" spans="1:15" s="241" customFormat="1" x14ac:dyDescent="0.2">
      <c r="A29" s="242" t="s">
        <v>313</v>
      </c>
      <c r="B29" s="243" t="s">
        <v>178</v>
      </c>
      <c r="C29" s="244">
        <v>37.653960624760487</v>
      </c>
      <c r="D29" s="263">
        <v>37.354306719052374</v>
      </c>
      <c r="E29" s="263">
        <v>37.075783785977869</v>
      </c>
      <c r="F29" s="263">
        <v>35.390081336337033</v>
      </c>
      <c r="G29" s="263">
        <v>26.956435575007195</v>
      </c>
      <c r="H29" s="263">
        <v>25.390833455701962</v>
      </c>
      <c r="I29" s="263">
        <v>21.80131394059212</v>
      </c>
      <c r="J29" s="263">
        <v>18.955318140522163</v>
      </c>
      <c r="K29" s="263">
        <v>16.981303267660181</v>
      </c>
      <c r="L29" s="263">
        <v>14.908199653070021</v>
      </c>
      <c r="M29" s="263">
        <v>16.035304244221518</v>
      </c>
      <c r="N29" s="197">
        <f t="shared" si="15"/>
        <v>-0.57414030348571021</v>
      </c>
      <c r="O29" s="197">
        <f t="shared" si="16"/>
        <v>7.5602998174189029E-2</v>
      </c>
    </row>
    <row r="30" spans="1:15" s="241" customFormat="1" x14ac:dyDescent="0.2">
      <c r="A30" s="242" t="s">
        <v>313</v>
      </c>
      <c r="B30" s="243" t="s">
        <v>88</v>
      </c>
      <c r="C30" s="244">
        <v>45.596221174396462</v>
      </c>
      <c r="D30" s="263">
        <v>41.565002619564403</v>
      </c>
      <c r="E30" s="263">
        <v>38.71840930070104</v>
      </c>
      <c r="F30" s="263">
        <v>34.349973804355962</v>
      </c>
      <c r="G30" s="263">
        <v>31.37406548079402</v>
      </c>
      <c r="H30" s="263">
        <v>26.121215145240296</v>
      </c>
      <c r="I30" s="263">
        <v>13.96518889969979</v>
      </c>
      <c r="J30" s="263">
        <v>13.772255902335987</v>
      </c>
      <c r="K30" s="263">
        <v>15.671232193199112</v>
      </c>
      <c r="L30" s="263">
        <v>17.260018794335089</v>
      </c>
      <c r="M30" s="263">
        <v>18.964398872339896</v>
      </c>
      <c r="N30" s="194">
        <f t="shared" si="15"/>
        <v>-0.58407959291615752</v>
      </c>
      <c r="O30" s="194">
        <f t="shared" si="16"/>
        <v>9.8747289809684391E-2</v>
      </c>
    </row>
    <row r="31" spans="1:15" s="241" customFormat="1" x14ac:dyDescent="0.2">
      <c r="A31" s="242" t="s">
        <v>313</v>
      </c>
      <c r="B31" s="243" t="s">
        <v>102</v>
      </c>
      <c r="C31" s="244">
        <v>36.602911556851083</v>
      </c>
      <c r="D31" s="263">
        <v>31.319011540101823</v>
      </c>
      <c r="E31" s="263">
        <v>26.930704496543882</v>
      </c>
      <c r="F31" s="263">
        <v>23.893317043853511</v>
      </c>
      <c r="G31" s="263">
        <v>22.735365858807931</v>
      </c>
      <c r="H31" s="263">
        <v>19.65265686952042</v>
      </c>
      <c r="I31" s="263">
        <v>14.529915732906954</v>
      </c>
      <c r="J31" s="263">
        <v>13.206301664088594</v>
      </c>
      <c r="K31" s="263">
        <v>17.011199486543585</v>
      </c>
      <c r="L31" s="263">
        <v>18.325664797974323</v>
      </c>
      <c r="M31" s="263">
        <v>17.632892738560887</v>
      </c>
      <c r="N31" s="194">
        <f t="shared" si="15"/>
        <v>-0.51826529670532495</v>
      </c>
      <c r="O31" s="194">
        <f t="shared" si="16"/>
        <v>-3.7803379416282534E-2</v>
      </c>
    </row>
    <row r="32" spans="1:15" s="241" customFormat="1" x14ac:dyDescent="0.2">
      <c r="A32" s="242" t="s">
        <v>313</v>
      </c>
      <c r="B32" s="243" t="s">
        <v>213</v>
      </c>
      <c r="C32" s="244">
        <v>32.358612077784557</v>
      </c>
      <c r="D32" s="263">
        <v>27.410554164968207</v>
      </c>
      <c r="E32" s="263">
        <v>21.749534817649643</v>
      </c>
      <c r="F32" s="263">
        <v>20.07162179916924</v>
      </c>
      <c r="G32" s="263">
        <v>16.150502352020357</v>
      </c>
      <c r="H32" s="263">
        <v>16.454934301766063</v>
      </c>
      <c r="I32" s="263">
        <v>15.708172049531111</v>
      </c>
      <c r="J32" s="263">
        <v>13.670016428769548</v>
      </c>
      <c r="K32" s="263">
        <v>13.762210685774797</v>
      </c>
      <c r="L32" s="263">
        <v>14.29505081913643</v>
      </c>
      <c r="M32" s="263">
        <v>12.296984540336952</v>
      </c>
      <c r="N32" s="197">
        <f t="shared" si="15"/>
        <v>-0.6199779981051996</v>
      </c>
      <c r="O32" s="197">
        <f t="shared" si="16"/>
        <v>-0.13977328965663527</v>
      </c>
    </row>
    <row r="33" spans="1:15" s="241" customFormat="1" x14ac:dyDescent="0.2">
      <c r="A33" s="242" t="s">
        <v>313</v>
      </c>
      <c r="B33" s="243" t="s">
        <v>234</v>
      </c>
      <c r="C33" s="244">
        <v>41.286509884972332</v>
      </c>
      <c r="D33" s="263">
        <v>35.512228534109077</v>
      </c>
      <c r="E33" s="263">
        <v>32.182260213011247</v>
      </c>
      <c r="F33" s="263">
        <v>28.239222502971764</v>
      </c>
      <c r="G33" s="263">
        <v>23.314955189585586</v>
      </c>
      <c r="H33" s="263">
        <v>19.222383503873747</v>
      </c>
      <c r="I33" s="263">
        <v>15.218018943625093</v>
      </c>
      <c r="J33" s="263">
        <v>12.229330561678287</v>
      </c>
      <c r="K33" s="263">
        <v>12.818904598916426</v>
      </c>
      <c r="L33" s="263">
        <v>13.220714935676499</v>
      </c>
      <c r="M33" s="263">
        <v>12.666981265443713</v>
      </c>
      <c r="N33" s="197">
        <f t="shared" si="15"/>
        <v>-0.69319321733091555</v>
      </c>
      <c r="O33" s="197">
        <f t="shared" si="16"/>
        <v>-4.1883791680472515E-2</v>
      </c>
    </row>
    <row r="34" spans="1:15" s="241" customFormat="1" x14ac:dyDescent="0.2">
      <c r="A34" s="242" t="s">
        <v>313</v>
      </c>
      <c r="B34" s="243" t="s">
        <v>151</v>
      </c>
      <c r="C34" s="244">
        <v>36.341678949609118</v>
      </c>
      <c r="D34" s="263">
        <v>38.286482883316857</v>
      </c>
      <c r="E34" s="263">
        <v>36.747736913789858</v>
      </c>
      <c r="F34" s="263">
        <v>32.137605140008581</v>
      </c>
      <c r="G34" s="263">
        <v>26.813225209516748</v>
      </c>
      <c r="H34" s="263">
        <v>23.348672170103345</v>
      </c>
      <c r="I34" s="263">
        <v>17.152980726663966</v>
      </c>
      <c r="J34" s="263">
        <v>13.706576476794144</v>
      </c>
      <c r="K34" s="263">
        <v>12.211251910287313</v>
      </c>
      <c r="L34" s="263">
        <v>13.353268732688685</v>
      </c>
      <c r="M34" s="263">
        <v>14.779729667843229</v>
      </c>
      <c r="N34" s="197">
        <f t="shared" si="15"/>
        <v>-0.59331186409035741</v>
      </c>
      <c r="O34" s="197">
        <f t="shared" si="16"/>
        <v>0.10682485043250733</v>
      </c>
    </row>
    <row r="35" spans="1:15" s="241" customFormat="1" x14ac:dyDescent="0.2">
      <c r="A35" s="246" t="s">
        <v>313</v>
      </c>
      <c r="B35" s="247" t="s">
        <v>338</v>
      </c>
      <c r="C35" s="264">
        <v>44.602956079466146</v>
      </c>
      <c r="D35" s="265">
        <v>39.701332721466954</v>
      </c>
      <c r="E35" s="265">
        <v>32.623185911776517</v>
      </c>
      <c r="F35" s="265">
        <v>30.156790760817611</v>
      </c>
      <c r="G35" s="265">
        <v>23.027973766228797</v>
      </c>
      <c r="H35" s="265">
        <v>21.789900380504402</v>
      </c>
      <c r="I35" s="265">
        <v>18.16325359949521</v>
      </c>
      <c r="J35" s="265">
        <v>18.055603357616778</v>
      </c>
      <c r="K35" s="265">
        <v>17.725960343410009</v>
      </c>
      <c r="L35" s="265">
        <v>16.288839174745217</v>
      </c>
      <c r="M35" s="265">
        <v>15.789212030822769</v>
      </c>
      <c r="N35" s="195">
        <f t="shared" si="15"/>
        <v>-0.6460052557347955</v>
      </c>
      <c r="O35" s="195">
        <f t="shared" si="16"/>
        <v>-3.0672974210285475E-2</v>
      </c>
    </row>
    <row r="36" spans="1:15" s="241" customFormat="1" x14ac:dyDescent="0.2">
      <c r="A36" s="237" t="s">
        <v>313</v>
      </c>
      <c r="B36" s="238" t="s">
        <v>273</v>
      </c>
      <c r="C36" s="239">
        <v>37.710582417492702</v>
      </c>
      <c r="D36" s="227">
        <v>34.109285482842338</v>
      </c>
      <c r="E36" s="227">
        <v>30.16861853959281</v>
      </c>
      <c r="F36" s="227">
        <v>27.371978985854167</v>
      </c>
      <c r="G36" s="227">
        <v>22.592353891673451</v>
      </c>
      <c r="H36" s="227">
        <v>20.454367199591442</v>
      </c>
      <c r="I36" s="227">
        <v>16.585460377375899</v>
      </c>
      <c r="J36" s="227">
        <v>14.747095258898947</v>
      </c>
      <c r="K36" s="227">
        <v>15.191372744143228</v>
      </c>
      <c r="L36" s="227">
        <v>14.958595971709052</v>
      </c>
      <c r="M36" s="227">
        <v>14.391187062168328</v>
      </c>
      <c r="N36" s="240">
        <f t="shared" si="15"/>
        <v>-0.61837802177532186</v>
      </c>
      <c r="O36" s="197">
        <f t="shared" si="16"/>
        <v>-3.7931963040773065E-2</v>
      </c>
    </row>
    <row r="37" spans="1:15" x14ac:dyDescent="0.2">
      <c r="O37" s="20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C0EFA-4F60-45FB-BD6A-A495560CA788}">
  <dimension ref="A1:M195"/>
  <sheetViews>
    <sheetView zoomScaleNormal="100" workbookViewId="0">
      <pane xSplit="2" ySplit="4" topLeftCell="C5" activePane="bottomRight" state="frozen"/>
      <selection pane="topRight" activeCell="C1" sqref="C1"/>
      <selection pane="bottomLeft" activeCell="A5" sqref="A5"/>
      <selection pane="bottomRight" activeCell="C5" sqref="C5"/>
    </sheetView>
  </sheetViews>
  <sheetFormatPr defaultColWidth="8.6640625" defaultRowHeight="15" x14ac:dyDescent="0.2"/>
  <cols>
    <col min="1" max="1" width="15.44140625" customWidth="1"/>
    <col min="2" max="2" width="32.33203125" customWidth="1"/>
  </cols>
  <sheetData>
    <row r="1" spans="1:13" ht="15.75" x14ac:dyDescent="0.2">
      <c r="A1" s="33" t="s">
        <v>323</v>
      </c>
      <c r="B1" s="12"/>
      <c r="C1" s="34"/>
      <c r="D1" s="34"/>
      <c r="E1" s="34"/>
      <c r="F1" s="34"/>
      <c r="G1" s="34"/>
      <c r="H1" s="34"/>
      <c r="I1" s="34"/>
      <c r="J1" s="34"/>
      <c r="K1" s="34"/>
      <c r="L1" s="34"/>
      <c r="M1" s="101"/>
    </row>
    <row r="2" spans="1:13" x14ac:dyDescent="0.2">
      <c r="A2" s="94" t="s">
        <v>84</v>
      </c>
      <c r="B2" s="10"/>
      <c r="C2" s="102"/>
      <c r="D2" s="102"/>
      <c r="E2" s="102"/>
      <c r="F2" s="102"/>
      <c r="G2" s="102"/>
      <c r="H2" s="102"/>
      <c r="I2" s="102"/>
      <c r="J2" s="102"/>
      <c r="K2" s="102"/>
      <c r="L2" s="103"/>
      <c r="M2" s="104"/>
    </row>
    <row r="3" spans="1:13" x14ac:dyDescent="0.2">
      <c r="A3" s="94" t="s">
        <v>85</v>
      </c>
      <c r="B3" s="10"/>
      <c r="C3" s="102"/>
      <c r="D3" s="102"/>
      <c r="E3" s="102"/>
      <c r="F3" s="102"/>
      <c r="G3" s="102"/>
      <c r="H3" s="102"/>
      <c r="I3" s="102"/>
      <c r="J3" s="102"/>
      <c r="K3" s="102"/>
      <c r="L3" s="103"/>
      <c r="M3" s="104"/>
    </row>
    <row r="4" spans="1:13" x14ac:dyDescent="0.2">
      <c r="A4" s="113" t="s">
        <v>86</v>
      </c>
      <c r="B4" s="97" t="s">
        <v>87</v>
      </c>
      <c r="C4" s="105" t="s">
        <v>25</v>
      </c>
      <c r="D4" s="105" t="s">
        <v>26</v>
      </c>
      <c r="E4" s="105" t="s">
        <v>27</v>
      </c>
      <c r="F4" s="105" t="s">
        <v>28</v>
      </c>
      <c r="G4" s="105" t="s">
        <v>29</v>
      </c>
      <c r="H4" s="105" t="s">
        <v>30</v>
      </c>
      <c r="I4" s="105" t="s">
        <v>31</v>
      </c>
      <c r="J4" s="105" t="s">
        <v>32</v>
      </c>
      <c r="K4" s="105" t="s">
        <v>33</v>
      </c>
      <c r="L4" s="105" t="s">
        <v>34</v>
      </c>
      <c r="M4" s="105" t="s">
        <v>290</v>
      </c>
    </row>
    <row r="5" spans="1:13" x14ac:dyDescent="0.2">
      <c r="A5" s="72" t="s">
        <v>250</v>
      </c>
      <c r="B5" s="71" t="s">
        <v>251</v>
      </c>
      <c r="C5" s="117">
        <v>15.76</v>
      </c>
      <c r="D5" s="117">
        <v>26.11</v>
      </c>
      <c r="E5" s="117">
        <v>18.11</v>
      </c>
      <c r="F5" s="117">
        <v>23.53</v>
      </c>
      <c r="G5" s="117">
        <v>14.07</v>
      </c>
      <c r="H5" s="117">
        <v>13.84</v>
      </c>
      <c r="I5" s="117">
        <v>16.57</v>
      </c>
      <c r="J5" s="117">
        <v>10.76</v>
      </c>
      <c r="K5" s="117">
        <v>10.74</v>
      </c>
      <c r="L5" s="117">
        <v>10.44</v>
      </c>
      <c r="M5" s="117">
        <v>10.32</v>
      </c>
    </row>
    <row r="6" spans="1:13" x14ac:dyDescent="0.2">
      <c r="A6" s="72" t="s">
        <v>250</v>
      </c>
      <c r="B6" s="72" t="s">
        <v>252</v>
      </c>
      <c r="C6" s="117">
        <v>21.09</v>
      </c>
      <c r="D6" s="117">
        <v>41.66</v>
      </c>
      <c r="E6" s="117">
        <v>25.2</v>
      </c>
      <c r="F6" s="117">
        <v>29.28</v>
      </c>
      <c r="G6" s="117">
        <v>14.48</v>
      </c>
      <c r="H6" s="117">
        <v>24.29</v>
      </c>
      <c r="I6" s="117">
        <v>15.91</v>
      </c>
      <c r="J6" s="117">
        <v>16.79</v>
      </c>
      <c r="K6" s="117">
        <v>18.760000000000002</v>
      </c>
      <c r="L6" s="117">
        <v>16.36</v>
      </c>
      <c r="M6" s="117">
        <v>29.17</v>
      </c>
    </row>
    <row r="7" spans="1:13" x14ac:dyDescent="0.2">
      <c r="A7" s="72" t="s">
        <v>250</v>
      </c>
      <c r="B7" s="72" t="s">
        <v>253</v>
      </c>
      <c r="C7" s="117">
        <v>48.92</v>
      </c>
      <c r="D7" s="117">
        <v>64.36</v>
      </c>
      <c r="E7" s="117">
        <v>56.51</v>
      </c>
      <c r="F7" s="117">
        <v>64.959999999999994</v>
      </c>
      <c r="G7" s="117">
        <v>45.24</v>
      </c>
      <c r="H7" s="117">
        <v>19.52</v>
      </c>
      <c r="I7" s="117">
        <v>20.91</v>
      </c>
      <c r="J7" s="117">
        <v>16.46</v>
      </c>
      <c r="K7" s="117">
        <v>10.050000000000001</v>
      </c>
      <c r="L7" s="117">
        <v>20.29</v>
      </c>
      <c r="M7" s="117" t="s">
        <v>71</v>
      </c>
    </row>
    <row r="8" spans="1:13" x14ac:dyDescent="0.2">
      <c r="A8" s="72" t="s">
        <v>250</v>
      </c>
      <c r="B8" s="72" t="s">
        <v>254</v>
      </c>
      <c r="C8" s="117">
        <v>132.07</v>
      </c>
      <c r="D8" s="117">
        <v>108.54</v>
      </c>
      <c r="E8" s="117">
        <v>98.54</v>
      </c>
      <c r="F8" s="117">
        <v>59.93</v>
      </c>
      <c r="G8" s="117">
        <v>93.53</v>
      </c>
      <c r="H8" s="117">
        <v>86.13</v>
      </c>
      <c r="I8" s="117">
        <v>25.75</v>
      </c>
      <c r="J8" s="117">
        <v>26.76</v>
      </c>
      <c r="K8" s="117">
        <v>34.979999999999997</v>
      </c>
      <c r="L8" s="117">
        <v>31.26</v>
      </c>
      <c r="M8" s="117">
        <v>34.44</v>
      </c>
    </row>
    <row r="9" spans="1:13" x14ac:dyDescent="0.2">
      <c r="A9" s="72" t="s">
        <v>250</v>
      </c>
      <c r="B9" s="72" t="s">
        <v>255</v>
      </c>
      <c r="C9" s="117">
        <v>65.72</v>
      </c>
      <c r="D9" s="117">
        <v>53.86</v>
      </c>
      <c r="E9" s="117">
        <v>34.15</v>
      </c>
      <c r="F9" s="117">
        <v>46</v>
      </c>
      <c r="G9" s="117">
        <v>40.98</v>
      </c>
      <c r="H9" s="117">
        <v>40.04</v>
      </c>
      <c r="I9" s="117">
        <v>24.84</v>
      </c>
      <c r="J9" s="117">
        <v>32.17</v>
      </c>
      <c r="K9" s="117">
        <v>32.340000000000003</v>
      </c>
      <c r="L9" s="117">
        <v>21.63</v>
      </c>
      <c r="M9" s="117">
        <v>12.94</v>
      </c>
    </row>
    <row r="10" spans="1:13" x14ac:dyDescent="0.2">
      <c r="A10" s="72" t="s">
        <v>250</v>
      </c>
      <c r="B10" s="72" t="s">
        <v>256</v>
      </c>
      <c r="C10" s="117">
        <v>18.05</v>
      </c>
      <c r="D10" s="117" t="s">
        <v>71</v>
      </c>
      <c r="E10" s="117">
        <v>10.09</v>
      </c>
      <c r="F10" s="117">
        <v>21.91</v>
      </c>
      <c r="G10" s="117">
        <v>11.08</v>
      </c>
      <c r="H10" s="117">
        <v>10.88</v>
      </c>
      <c r="I10" s="117" t="s">
        <v>71</v>
      </c>
      <c r="J10" s="117" t="s">
        <v>71</v>
      </c>
      <c r="K10" s="117" t="s">
        <v>71</v>
      </c>
      <c r="L10" s="117">
        <v>10.85</v>
      </c>
      <c r="M10" s="117" t="s">
        <v>71</v>
      </c>
    </row>
    <row r="11" spans="1:13" x14ac:dyDescent="0.2">
      <c r="A11" s="72" t="s">
        <v>250</v>
      </c>
      <c r="B11" s="72" t="s">
        <v>257</v>
      </c>
      <c r="C11" s="117">
        <v>42.46</v>
      </c>
      <c r="D11" s="117">
        <v>28.51</v>
      </c>
      <c r="E11" s="117">
        <v>32.340000000000003</v>
      </c>
      <c r="F11" s="117">
        <v>27.77</v>
      </c>
      <c r="G11" s="117">
        <v>11.75</v>
      </c>
      <c r="H11" s="117">
        <v>15.29</v>
      </c>
      <c r="I11" s="117">
        <v>23.36</v>
      </c>
      <c r="J11" s="117">
        <v>10.86</v>
      </c>
      <c r="K11" s="117">
        <v>26.28</v>
      </c>
      <c r="L11" s="117">
        <v>25.92</v>
      </c>
      <c r="M11" s="117">
        <v>31.63</v>
      </c>
    </row>
    <row r="12" spans="1:13" x14ac:dyDescent="0.2">
      <c r="A12" s="72" t="s">
        <v>250</v>
      </c>
      <c r="B12" s="72" t="s">
        <v>258</v>
      </c>
      <c r="C12" s="117">
        <v>49.67</v>
      </c>
      <c r="D12" s="117">
        <v>32.81</v>
      </c>
      <c r="E12" s="117">
        <v>34.200000000000003</v>
      </c>
      <c r="F12" s="117">
        <v>26.84</v>
      </c>
      <c r="G12" s="117">
        <v>24.8</v>
      </c>
      <c r="H12" s="117">
        <v>23.42</v>
      </c>
      <c r="I12" s="117">
        <v>14.54</v>
      </c>
      <c r="J12" s="117">
        <v>19.329999999999998</v>
      </c>
      <c r="K12" s="117">
        <v>16.579999999999998</v>
      </c>
      <c r="L12" s="117">
        <v>16.829999999999998</v>
      </c>
      <c r="M12" s="117">
        <v>12.29</v>
      </c>
    </row>
    <row r="13" spans="1:13" x14ac:dyDescent="0.2">
      <c r="A13" s="72" t="s">
        <v>250</v>
      </c>
      <c r="B13" s="72" t="s">
        <v>259</v>
      </c>
      <c r="C13" s="117">
        <v>57.74</v>
      </c>
      <c r="D13" s="117">
        <v>36.32</v>
      </c>
      <c r="E13" s="117">
        <v>28.37</v>
      </c>
      <c r="F13" s="117">
        <v>33.42</v>
      </c>
      <c r="G13" s="117">
        <v>29.24</v>
      </c>
      <c r="H13" s="117">
        <v>35.21</v>
      </c>
      <c r="I13" s="117">
        <v>26.23</v>
      </c>
      <c r="J13" s="117">
        <v>20.329999999999998</v>
      </c>
      <c r="K13" s="117">
        <v>26.04</v>
      </c>
      <c r="L13" s="117">
        <v>33.479999999999997</v>
      </c>
      <c r="M13" s="117">
        <v>27.52</v>
      </c>
    </row>
    <row r="14" spans="1:13" x14ac:dyDescent="0.2">
      <c r="A14" s="72" t="s">
        <v>250</v>
      </c>
      <c r="B14" s="72" t="s">
        <v>260</v>
      </c>
      <c r="C14" s="117">
        <v>42.55</v>
      </c>
      <c r="D14" s="117">
        <v>29.11</v>
      </c>
      <c r="E14" s="117">
        <v>16.649999999999999</v>
      </c>
      <c r="F14" s="117">
        <v>20.66</v>
      </c>
      <c r="G14" s="117">
        <v>22.69</v>
      </c>
      <c r="H14" s="117">
        <v>29.97</v>
      </c>
      <c r="I14" s="117">
        <v>20.99</v>
      </c>
      <c r="J14" s="117">
        <v>19.940000000000001</v>
      </c>
      <c r="K14" s="117">
        <v>20.76</v>
      </c>
      <c r="L14" s="117">
        <v>23.68</v>
      </c>
      <c r="M14" s="117">
        <v>23.79</v>
      </c>
    </row>
    <row r="15" spans="1:13" x14ac:dyDescent="0.2">
      <c r="A15" s="72" t="s">
        <v>250</v>
      </c>
      <c r="B15" s="72" t="s">
        <v>261</v>
      </c>
      <c r="C15" s="117">
        <v>26.99</v>
      </c>
      <c r="D15" s="117">
        <v>28.33</v>
      </c>
      <c r="E15" s="117">
        <v>20.3</v>
      </c>
      <c r="F15" s="117">
        <v>13.19</v>
      </c>
      <c r="G15" s="117">
        <v>14.26</v>
      </c>
      <c r="H15" s="117">
        <v>23.17</v>
      </c>
      <c r="I15" s="117" t="s">
        <v>71</v>
      </c>
      <c r="J15" s="117">
        <v>24.17</v>
      </c>
      <c r="K15" s="117">
        <v>11.29</v>
      </c>
      <c r="L15" s="117">
        <v>12.49</v>
      </c>
      <c r="M15" s="117">
        <v>13.26</v>
      </c>
    </row>
    <row r="16" spans="1:13" x14ac:dyDescent="0.2">
      <c r="A16" s="72" t="s">
        <v>250</v>
      </c>
      <c r="B16" s="72" t="s">
        <v>262</v>
      </c>
      <c r="C16" s="117">
        <v>15.04</v>
      </c>
      <c r="D16" s="117">
        <v>20.420000000000002</v>
      </c>
      <c r="E16" s="117" t="s">
        <v>71</v>
      </c>
      <c r="F16" s="117">
        <v>11.22</v>
      </c>
      <c r="G16" s="117" t="s">
        <v>71</v>
      </c>
      <c r="H16" s="117" t="s">
        <v>71</v>
      </c>
      <c r="I16" s="117" t="s">
        <v>71</v>
      </c>
      <c r="J16" s="117" t="s">
        <v>71</v>
      </c>
      <c r="K16" s="117">
        <v>10.02</v>
      </c>
      <c r="L16" s="117">
        <v>17</v>
      </c>
      <c r="M16" s="117">
        <v>10</v>
      </c>
    </row>
    <row r="17" spans="1:13" x14ac:dyDescent="0.2">
      <c r="A17" s="72" t="s">
        <v>250</v>
      </c>
      <c r="B17" s="72" t="s">
        <v>263</v>
      </c>
      <c r="C17" s="117">
        <v>15.81</v>
      </c>
      <c r="D17" s="117">
        <v>12.93</v>
      </c>
      <c r="E17" s="117">
        <v>16.7</v>
      </c>
      <c r="F17" s="117">
        <v>19.78</v>
      </c>
      <c r="G17" s="117">
        <v>11.07</v>
      </c>
      <c r="H17" s="117" t="s">
        <v>71</v>
      </c>
      <c r="I17" s="117" t="s">
        <v>71</v>
      </c>
      <c r="J17" s="117" t="s">
        <v>71</v>
      </c>
      <c r="K17" s="117" t="s">
        <v>71</v>
      </c>
      <c r="L17" s="117" t="s">
        <v>71</v>
      </c>
      <c r="M17" s="117" t="s">
        <v>71</v>
      </c>
    </row>
    <row r="18" spans="1:13" x14ac:dyDescent="0.2">
      <c r="A18" s="72" t="s">
        <v>250</v>
      </c>
      <c r="B18" s="72" t="s">
        <v>264</v>
      </c>
      <c r="C18" s="117">
        <v>37.04</v>
      </c>
      <c r="D18" s="117">
        <v>23.26</v>
      </c>
      <c r="E18" s="117">
        <v>17.190000000000001</v>
      </c>
      <c r="F18" s="117">
        <v>16.18</v>
      </c>
      <c r="G18" s="117">
        <v>20.76</v>
      </c>
      <c r="H18" s="117">
        <v>19.43</v>
      </c>
      <c r="I18" s="117">
        <v>13.4</v>
      </c>
      <c r="J18" s="117">
        <v>19.75</v>
      </c>
      <c r="K18" s="117" t="s">
        <v>71</v>
      </c>
      <c r="L18" s="117">
        <v>23.73</v>
      </c>
      <c r="M18" s="117">
        <v>14.41</v>
      </c>
    </row>
    <row r="19" spans="1:13" x14ac:dyDescent="0.2">
      <c r="A19" s="72" t="s">
        <v>250</v>
      </c>
      <c r="B19" s="72" t="s">
        <v>265</v>
      </c>
      <c r="C19" s="117">
        <v>77.42</v>
      </c>
      <c r="D19" s="117">
        <v>61.57</v>
      </c>
      <c r="E19" s="117">
        <v>63.65</v>
      </c>
      <c r="F19" s="117">
        <v>62.55</v>
      </c>
      <c r="G19" s="117">
        <v>58.79</v>
      </c>
      <c r="H19" s="117">
        <v>21.26</v>
      </c>
      <c r="I19" s="117">
        <v>32.11</v>
      </c>
      <c r="J19" s="117">
        <v>19.21</v>
      </c>
      <c r="K19" s="117">
        <v>21.17</v>
      </c>
      <c r="L19" s="117">
        <v>19.43</v>
      </c>
      <c r="M19" s="117">
        <v>23.88</v>
      </c>
    </row>
    <row r="20" spans="1:13" x14ac:dyDescent="0.2">
      <c r="A20" s="72" t="s">
        <v>250</v>
      </c>
      <c r="B20" s="72" t="s">
        <v>266</v>
      </c>
      <c r="C20" s="117">
        <v>35.06</v>
      </c>
      <c r="D20" s="117">
        <v>25.99</v>
      </c>
      <c r="E20" s="117">
        <v>23.96</v>
      </c>
      <c r="F20" s="117">
        <v>20.02</v>
      </c>
      <c r="G20" s="117">
        <v>35.869999999999997</v>
      </c>
      <c r="H20" s="117">
        <v>43.53</v>
      </c>
      <c r="I20" s="117">
        <v>14.79</v>
      </c>
      <c r="J20" s="117">
        <v>18.18</v>
      </c>
      <c r="K20" s="117">
        <v>24.06</v>
      </c>
      <c r="L20" s="117">
        <v>23.29</v>
      </c>
      <c r="M20" s="117">
        <v>16.149999999999999</v>
      </c>
    </row>
    <row r="21" spans="1:13" x14ac:dyDescent="0.2">
      <c r="A21" s="72" t="s">
        <v>250</v>
      </c>
      <c r="B21" s="72" t="s">
        <v>267</v>
      </c>
      <c r="C21" s="117">
        <v>21.86</v>
      </c>
      <c r="D21" s="117">
        <v>27.22</v>
      </c>
      <c r="E21" s="117">
        <v>13.86</v>
      </c>
      <c r="F21" s="117">
        <v>17.25</v>
      </c>
      <c r="G21" s="117" t="s">
        <v>71</v>
      </c>
      <c r="H21" s="117">
        <v>13.51</v>
      </c>
      <c r="I21" s="117">
        <v>13.83</v>
      </c>
      <c r="J21" s="117" t="s">
        <v>71</v>
      </c>
      <c r="K21" s="117">
        <v>15.3</v>
      </c>
      <c r="L21" s="117">
        <v>17.760000000000002</v>
      </c>
      <c r="M21" s="117">
        <v>34.880000000000003</v>
      </c>
    </row>
    <row r="22" spans="1:13" x14ac:dyDescent="0.2">
      <c r="A22" s="72" t="s">
        <v>250</v>
      </c>
      <c r="B22" s="72" t="s">
        <v>282</v>
      </c>
      <c r="C22" s="117">
        <v>52.13</v>
      </c>
      <c r="D22" s="117">
        <v>66.33</v>
      </c>
      <c r="E22" s="117">
        <v>62.98</v>
      </c>
      <c r="F22" s="117">
        <v>38.79</v>
      </c>
      <c r="G22" s="117">
        <v>35.659999999999997</v>
      </c>
      <c r="H22" s="117">
        <v>42.97</v>
      </c>
      <c r="I22" s="117">
        <v>22.58</v>
      </c>
      <c r="J22" s="117">
        <v>18.18</v>
      </c>
      <c r="K22" s="117">
        <v>30.06</v>
      </c>
      <c r="L22" s="117">
        <v>34.630000000000003</v>
      </c>
      <c r="M22" s="117">
        <v>20</v>
      </c>
    </row>
    <row r="23" spans="1:13" x14ac:dyDescent="0.2">
      <c r="A23" s="72" t="s">
        <v>250</v>
      </c>
      <c r="B23" s="72" t="s">
        <v>268</v>
      </c>
      <c r="C23" s="117">
        <v>46.09</v>
      </c>
      <c r="D23" s="117">
        <v>44.98</v>
      </c>
      <c r="E23" s="117">
        <v>26.01</v>
      </c>
      <c r="F23" s="117">
        <v>25.03</v>
      </c>
      <c r="G23" s="117">
        <v>34.76</v>
      </c>
      <c r="H23" s="117">
        <v>20.11</v>
      </c>
      <c r="I23" s="117">
        <v>27.54</v>
      </c>
      <c r="J23" s="117">
        <v>22.13</v>
      </c>
      <c r="K23" s="117">
        <v>36.299999999999997</v>
      </c>
      <c r="L23" s="117">
        <v>29.52</v>
      </c>
      <c r="M23" s="117">
        <v>21.06</v>
      </c>
    </row>
    <row r="24" spans="1:13" x14ac:dyDescent="0.2">
      <c r="A24" s="72" t="s">
        <v>250</v>
      </c>
      <c r="B24" s="72" t="s">
        <v>269</v>
      </c>
      <c r="C24" s="117">
        <v>39.54</v>
      </c>
      <c r="D24" s="117">
        <v>42.29</v>
      </c>
      <c r="E24" s="117">
        <v>34.79</v>
      </c>
      <c r="F24" s="117">
        <v>30.35</v>
      </c>
      <c r="G24" s="117">
        <v>28.64</v>
      </c>
      <c r="H24" s="117">
        <v>25.73</v>
      </c>
      <c r="I24" s="117">
        <v>17.93</v>
      </c>
      <c r="J24" s="117">
        <v>10.48</v>
      </c>
      <c r="K24" s="117" t="s">
        <v>71</v>
      </c>
      <c r="L24" s="117" t="s">
        <v>71</v>
      </c>
      <c r="M24" s="117" t="s">
        <v>71</v>
      </c>
    </row>
    <row r="25" spans="1:13" x14ac:dyDescent="0.2">
      <c r="A25" s="72" t="s">
        <v>250</v>
      </c>
      <c r="B25" s="72" t="s">
        <v>270</v>
      </c>
      <c r="C25" s="116">
        <v>29.84</v>
      </c>
      <c r="D25" s="116">
        <v>32.82</v>
      </c>
      <c r="E25" s="116">
        <v>33.979999999999997</v>
      </c>
      <c r="F25" s="116">
        <v>40.35</v>
      </c>
      <c r="G25" s="116">
        <v>15.61</v>
      </c>
      <c r="H25" s="116">
        <v>20.63</v>
      </c>
      <c r="I25" s="116">
        <v>22.15</v>
      </c>
      <c r="J25" s="116">
        <v>20.57</v>
      </c>
      <c r="K25" s="116">
        <v>11.96</v>
      </c>
      <c r="L25" s="116" t="s">
        <v>71</v>
      </c>
      <c r="M25" s="116" t="s">
        <v>71</v>
      </c>
    </row>
    <row r="26" spans="1:13" x14ac:dyDescent="0.2">
      <c r="A26" s="223" t="s">
        <v>250</v>
      </c>
      <c r="B26" s="228" t="s">
        <v>271</v>
      </c>
      <c r="C26" s="224">
        <v>58.05</v>
      </c>
      <c r="D26" s="224">
        <v>47.56</v>
      </c>
      <c r="E26" s="224">
        <v>46.17</v>
      </c>
      <c r="F26" s="224">
        <v>38.65</v>
      </c>
      <c r="G26" s="224">
        <v>26.18</v>
      </c>
      <c r="H26" s="224">
        <v>18.72</v>
      </c>
      <c r="I26" s="224">
        <v>14.2</v>
      </c>
      <c r="J26" s="224">
        <v>14.66</v>
      </c>
      <c r="K26" s="224">
        <v>28</v>
      </c>
      <c r="L26" s="224">
        <v>23.43</v>
      </c>
      <c r="M26" s="224">
        <v>17.36</v>
      </c>
    </row>
    <row r="27" spans="1:13" x14ac:dyDescent="0.2">
      <c r="A27" s="114" t="s">
        <v>250</v>
      </c>
      <c r="B27" s="73" t="s">
        <v>272</v>
      </c>
      <c r="C27" s="120">
        <v>948.88</v>
      </c>
      <c r="D27" s="120">
        <v>864.02</v>
      </c>
      <c r="E27" s="120">
        <v>721.9</v>
      </c>
      <c r="F27" s="120">
        <v>687.65</v>
      </c>
      <c r="G27" s="120">
        <v>604.78</v>
      </c>
      <c r="H27" s="120">
        <v>561.35</v>
      </c>
      <c r="I27" s="120">
        <v>398.01</v>
      </c>
      <c r="J27" s="120">
        <v>367.04</v>
      </c>
      <c r="K27" s="120">
        <v>408.95</v>
      </c>
      <c r="L27" s="120">
        <v>431.4</v>
      </c>
      <c r="M27" s="120">
        <v>387.64</v>
      </c>
    </row>
    <row r="28" spans="1:13" x14ac:dyDescent="0.2">
      <c r="A28" s="72" t="s">
        <v>140</v>
      </c>
      <c r="B28" s="66" t="s">
        <v>141</v>
      </c>
      <c r="C28" s="117">
        <v>127.52</v>
      </c>
      <c r="D28" s="117">
        <v>124.69</v>
      </c>
      <c r="E28" s="117">
        <v>111.1</v>
      </c>
      <c r="F28" s="117">
        <v>101.19</v>
      </c>
      <c r="G28" s="117">
        <v>84.61</v>
      </c>
      <c r="H28" s="117">
        <v>78.52</v>
      </c>
      <c r="I28" s="117">
        <v>66.349999999999994</v>
      </c>
      <c r="J28" s="117">
        <v>66.67</v>
      </c>
      <c r="K28" s="117">
        <v>74.56</v>
      </c>
      <c r="L28" s="117">
        <v>53.69</v>
      </c>
      <c r="M28" s="117">
        <v>24.42</v>
      </c>
    </row>
    <row r="29" spans="1:13" x14ac:dyDescent="0.2">
      <c r="A29" s="72" t="s">
        <v>140</v>
      </c>
      <c r="B29" s="64" t="s">
        <v>142</v>
      </c>
      <c r="C29" s="117">
        <v>194.64</v>
      </c>
      <c r="D29" s="117">
        <v>127.8</v>
      </c>
      <c r="E29" s="117">
        <v>115.88</v>
      </c>
      <c r="F29" s="117">
        <v>95.71</v>
      </c>
      <c r="G29" s="117">
        <v>103.9</v>
      </c>
      <c r="H29" s="117">
        <v>127.22</v>
      </c>
      <c r="I29" s="117">
        <v>96.76</v>
      </c>
      <c r="J29" s="117">
        <v>74.599999999999994</v>
      </c>
      <c r="K29" s="117">
        <v>115.92</v>
      </c>
      <c r="L29" s="117">
        <v>99.21</v>
      </c>
      <c r="M29" s="117">
        <v>53.71</v>
      </c>
    </row>
    <row r="30" spans="1:13" x14ac:dyDescent="0.2">
      <c r="A30" s="72" t="s">
        <v>140</v>
      </c>
      <c r="B30" s="64" t="s">
        <v>143</v>
      </c>
      <c r="C30" s="117">
        <v>184.87</v>
      </c>
      <c r="D30" s="117">
        <v>146.97999999999999</v>
      </c>
      <c r="E30" s="117">
        <v>110.4</v>
      </c>
      <c r="F30" s="117">
        <v>114.48</v>
      </c>
      <c r="G30" s="117">
        <v>135.16999999999999</v>
      </c>
      <c r="H30" s="117">
        <v>107.45</v>
      </c>
      <c r="I30" s="117">
        <v>75.08</v>
      </c>
      <c r="J30" s="117">
        <v>66.61</v>
      </c>
      <c r="K30" s="117">
        <v>80.010000000000005</v>
      </c>
      <c r="L30" s="117">
        <v>54.4</v>
      </c>
      <c r="M30" s="117">
        <v>81.05</v>
      </c>
    </row>
    <row r="31" spans="1:13" x14ac:dyDescent="0.2">
      <c r="A31" s="72" t="s">
        <v>140</v>
      </c>
      <c r="B31" s="64" t="s">
        <v>144</v>
      </c>
      <c r="C31" s="117">
        <v>190.55</v>
      </c>
      <c r="D31" s="117">
        <v>114.6</v>
      </c>
      <c r="E31" s="117">
        <v>103.29</v>
      </c>
      <c r="F31" s="117">
        <v>114.99</v>
      </c>
      <c r="G31" s="117">
        <v>109.65</v>
      </c>
      <c r="H31" s="117">
        <v>93.88</v>
      </c>
      <c r="I31" s="117">
        <v>78.459999999999994</v>
      </c>
      <c r="J31" s="117">
        <v>70.73</v>
      </c>
      <c r="K31" s="117">
        <v>72.44</v>
      </c>
      <c r="L31" s="117">
        <v>67.77</v>
      </c>
      <c r="M31" s="117">
        <v>51.18</v>
      </c>
    </row>
    <row r="32" spans="1:13" x14ac:dyDescent="0.2">
      <c r="A32" s="72" t="s">
        <v>140</v>
      </c>
      <c r="B32" s="64" t="s">
        <v>145</v>
      </c>
      <c r="C32" s="117">
        <v>260.95999999999998</v>
      </c>
      <c r="D32" s="117">
        <v>279.58</v>
      </c>
      <c r="E32" s="117">
        <v>266.93</v>
      </c>
      <c r="F32" s="117">
        <v>212.01</v>
      </c>
      <c r="G32" s="117">
        <v>69.180000000000007</v>
      </c>
      <c r="H32" s="117">
        <v>77.39</v>
      </c>
      <c r="I32" s="117">
        <v>56.07</v>
      </c>
      <c r="J32" s="117">
        <v>68.94</v>
      </c>
      <c r="K32" s="117">
        <v>71.430000000000007</v>
      </c>
      <c r="L32" s="117">
        <v>69.430000000000007</v>
      </c>
      <c r="M32" s="117">
        <v>55.3</v>
      </c>
    </row>
    <row r="33" spans="1:13" x14ac:dyDescent="0.2">
      <c r="A33" s="72" t="s">
        <v>140</v>
      </c>
      <c r="B33" s="64" t="s">
        <v>333</v>
      </c>
      <c r="C33" s="192" t="s">
        <v>236</v>
      </c>
      <c r="D33" s="192" t="s">
        <v>236</v>
      </c>
      <c r="E33" s="192" t="s">
        <v>236</v>
      </c>
      <c r="F33" s="192" t="s">
        <v>236</v>
      </c>
      <c r="G33" s="192" t="s">
        <v>236</v>
      </c>
      <c r="H33" s="192" t="s">
        <v>236</v>
      </c>
      <c r="I33" s="192" t="s">
        <v>236</v>
      </c>
      <c r="J33" s="192">
        <v>43.99</v>
      </c>
      <c r="K33" s="192">
        <v>65.41</v>
      </c>
      <c r="L33" s="192">
        <v>44.13</v>
      </c>
      <c r="M33" s="192">
        <v>41.86</v>
      </c>
    </row>
    <row r="34" spans="1:13" x14ac:dyDescent="0.2">
      <c r="A34" s="72" t="s">
        <v>140</v>
      </c>
      <c r="B34" s="64" t="s">
        <v>146</v>
      </c>
      <c r="C34" s="117">
        <v>405.37</v>
      </c>
      <c r="D34" s="117">
        <v>245.31</v>
      </c>
      <c r="E34" s="117">
        <v>174.18</v>
      </c>
      <c r="F34" s="117">
        <v>152.04</v>
      </c>
      <c r="G34" s="117">
        <v>154.37</v>
      </c>
      <c r="H34" s="117">
        <v>157.81</v>
      </c>
      <c r="I34" s="117">
        <v>153.81</v>
      </c>
      <c r="J34" s="117">
        <v>32.96</v>
      </c>
      <c r="K34" s="117" t="s">
        <v>236</v>
      </c>
      <c r="L34" s="117" t="s">
        <v>236</v>
      </c>
      <c r="M34" s="117" t="s">
        <v>236</v>
      </c>
    </row>
    <row r="35" spans="1:13" x14ac:dyDescent="0.2">
      <c r="A35" s="72" t="s">
        <v>140</v>
      </c>
      <c r="B35" s="64" t="s">
        <v>147</v>
      </c>
      <c r="C35" s="117">
        <v>185.82</v>
      </c>
      <c r="D35" s="117">
        <v>223.92</v>
      </c>
      <c r="E35" s="117">
        <v>161.07</v>
      </c>
      <c r="F35" s="117">
        <v>153.47</v>
      </c>
      <c r="G35" s="117">
        <v>143.37</v>
      </c>
      <c r="H35" s="117">
        <v>135.74</v>
      </c>
      <c r="I35" s="117">
        <v>100.97</v>
      </c>
      <c r="J35" s="117">
        <v>134.69</v>
      </c>
      <c r="K35" s="117">
        <v>131.13999999999999</v>
      </c>
      <c r="L35" s="117">
        <v>95.41</v>
      </c>
      <c r="M35" s="117">
        <v>49.47</v>
      </c>
    </row>
    <row r="36" spans="1:13" x14ac:dyDescent="0.2">
      <c r="A36" s="72" t="s">
        <v>140</v>
      </c>
      <c r="B36" s="64" t="s">
        <v>148</v>
      </c>
      <c r="C36" s="117">
        <v>275.33999999999997</v>
      </c>
      <c r="D36" s="117">
        <v>253.94</v>
      </c>
      <c r="E36" s="117">
        <v>227.53</v>
      </c>
      <c r="F36" s="117">
        <v>228.58</v>
      </c>
      <c r="G36" s="117">
        <v>213.06</v>
      </c>
      <c r="H36" s="117">
        <v>101.91</v>
      </c>
      <c r="I36" s="117">
        <v>85.64</v>
      </c>
      <c r="J36" s="117">
        <v>94.33</v>
      </c>
      <c r="K36" s="117">
        <v>106.67</v>
      </c>
      <c r="L36" s="117">
        <v>107.01</v>
      </c>
      <c r="M36" s="117">
        <v>81.78</v>
      </c>
    </row>
    <row r="37" spans="1:13" x14ac:dyDescent="0.2">
      <c r="A37" s="72" t="s">
        <v>140</v>
      </c>
      <c r="B37" s="64" t="s">
        <v>149</v>
      </c>
      <c r="C37" s="117" t="s">
        <v>71</v>
      </c>
      <c r="D37" s="117" t="s">
        <v>71</v>
      </c>
      <c r="E37" s="117" t="s">
        <v>71</v>
      </c>
      <c r="F37" s="117" t="s">
        <v>71</v>
      </c>
      <c r="G37" s="117" t="s">
        <v>71</v>
      </c>
      <c r="H37" s="117" t="s">
        <v>71</v>
      </c>
      <c r="I37" s="117" t="s">
        <v>71</v>
      </c>
      <c r="J37" s="117" t="s">
        <v>71</v>
      </c>
      <c r="K37" s="117" t="s">
        <v>71</v>
      </c>
      <c r="L37" s="117" t="s">
        <v>71</v>
      </c>
      <c r="M37" s="117" t="s">
        <v>71</v>
      </c>
    </row>
    <row r="38" spans="1:13" x14ac:dyDescent="0.2">
      <c r="A38" s="223" t="s">
        <v>140</v>
      </c>
      <c r="B38" s="229" t="s">
        <v>334</v>
      </c>
      <c r="C38" s="230" t="s">
        <v>236</v>
      </c>
      <c r="D38" s="230" t="s">
        <v>236</v>
      </c>
      <c r="E38" s="230" t="s">
        <v>236</v>
      </c>
      <c r="F38" s="230" t="s">
        <v>236</v>
      </c>
      <c r="G38" s="230" t="s">
        <v>236</v>
      </c>
      <c r="H38" s="230" t="s">
        <v>236</v>
      </c>
      <c r="I38" s="230" t="s">
        <v>236</v>
      </c>
      <c r="J38" s="230">
        <v>52.18</v>
      </c>
      <c r="K38" s="230">
        <v>66.989999999999995</v>
      </c>
      <c r="L38" s="230">
        <v>47.17</v>
      </c>
      <c r="M38" s="230">
        <v>30.3</v>
      </c>
    </row>
    <row r="39" spans="1:13" x14ac:dyDescent="0.2">
      <c r="A39" s="114" t="s">
        <v>140</v>
      </c>
      <c r="B39" s="65" t="s">
        <v>150</v>
      </c>
      <c r="C39" s="115">
        <v>1833.24</v>
      </c>
      <c r="D39" s="115">
        <v>1521.12</v>
      </c>
      <c r="E39" s="115">
        <v>1273.44</v>
      </c>
      <c r="F39" s="115">
        <v>1173.51</v>
      </c>
      <c r="G39" s="115">
        <v>1014.36</v>
      </c>
      <c r="H39" s="115">
        <v>885.01</v>
      </c>
      <c r="I39" s="115">
        <v>718.24</v>
      </c>
      <c r="J39" s="115">
        <v>708.82</v>
      </c>
      <c r="K39" s="115">
        <v>785.57</v>
      </c>
      <c r="L39" s="115">
        <v>638.22</v>
      </c>
      <c r="M39" s="115">
        <v>470.07</v>
      </c>
    </row>
    <row r="40" spans="1:13" x14ac:dyDescent="0.2">
      <c r="A40" s="72" t="s">
        <v>336</v>
      </c>
      <c r="B40" s="66" t="s">
        <v>167</v>
      </c>
      <c r="C40" s="117">
        <v>55.03</v>
      </c>
      <c r="D40" s="117">
        <v>62.24</v>
      </c>
      <c r="E40" s="117">
        <v>46.8</v>
      </c>
      <c r="F40" s="117">
        <v>46.32</v>
      </c>
      <c r="G40" s="117">
        <v>33.520000000000003</v>
      </c>
      <c r="H40" s="117">
        <v>24.64</v>
      </c>
      <c r="I40" s="117">
        <v>25.11</v>
      </c>
      <c r="J40" s="117">
        <v>31.92</v>
      </c>
      <c r="K40" s="117">
        <v>22.79</v>
      </c>
      <c r="L40" s="117">
        <v>33.28</v>
      </c>
      <c r="M40" s="117">
        <v>30.82</v>
      </c>
    </row>
    <row r="41" spans="1:13" x14ac:dyDescent="0.2">
      <c r="A41" s="72" t="s">
        <v>336</v>
      </c>
      <c r="B41" s="64" t="s">
        <v>168</v>
      </c>
      <c r="C41" s="117">
        <v>54.75</v>
      </c>
      <c r="D41" s="117">
        <v>53.04</v>
      </c>
      <c r="E41" s="117">
        <v>40.56</v>
      </c>
      <c r="F41" s="117">
        <v>53.2</v>
      </c>
      <c r="G41" s="117">
        <v>23.04</v>
      </c>
      <c r="H41" s="117">
        <v>29.98</v>
      </c>
      <c r="I41" s="117">
        <v>30.8</v>
      </c>
      <c r="J41" s="117">
        <v>27.04</v>
      </c>
      <c r="K41" s="117">
        <v>24.3</v>
      </c>
      <c r="L41" s="117">
        <v>36.71</v>
      </c>
      <c r="M41" s="117">
        <v>27.56</v>
      </c>
    </row>
    <row r="42" spans="1:13" x14ac:dyDescent="0.2">
      <c r="A42" s="72" t="s">
        <v>336</v>
      </c>
      <c r="B42" s="64" t="s">
        <v>169</v>
      </c>
      <c r="C42" s="117">
        <v>193.22</v>
      </c>
      <c r="D42" s="117">
        <v>152.07</v>
      </c>
      <c r="E42" s="117">
        <v>204.54</v>
      </c>
      <c r="F42" s="117">
        <v>183.94</v>
      </c>
      <c r="G42" s="117">
        <v>100.74</v>
      </c>
      <c r="H42" s="117">
        <v>68.87</v>
      </c>
      <c r="I42" s="117">
        <v>65.95</v>
      </c>
      <c r="J42" s="117">
        <v>69.72</v>
      </c>
      <c r="K42" s="117">
        <v>97.48</v>
      </c>
      <c r="L42" s="117">
        <v>84.11</v>
      </c>
      <c r="M42" s="117">
        <v>51.49</v>
      </c>
    </row>
    <row r="43" spans="1:13" x14ac:dyDescent="0.2">
      <c r="A43" s="72" t="s">
        <v>336</v>
      </c>
      <c r="B43" s="64" t="s">
        <v>170</v>
      </c>
      <c r="C43" s="117">
        <v>620.35</v>
      </c>
      <c r="D43" s="117">
        <v>485.97</v>
      </c>
      <c r="E43" s="117">
        <v>361.78</v>
      </c>
      <c r="F43" s="117">
        <v>185.92</v>
      </c>
      <c r="G43" s="117">
        <v>201.51</v>
      </c>
      <c r="H43" s="117">
        <v>188.26</v>
      </c>
      <c r="I43" s="117">
        <v>170.05</v>
      </c>
      <c r="J43" s="117">
        <v>147.41</v>
      </c>
      <c r="K43" s="117">
        <v>195.07</v>
      </c>
      <c r="L43" s="117">
        <v>200.22</v>
      </c>
      <c r="M43" s="117">
        <v>178.72</v>
      </c>
    </row>
    <row r="44" spans="1:13" x14ac:dyDescent="0.2">
      <c r="A44" s="72" t="s">
        <v>336</v>
      </c>
      <c r="B44" s="64" t="s">
        <v>171</v>
      </c>
      <c r="C44" s="117">
        <v>349.01</v>
      </c>
      <c r="D44" s="117">
        <v>343.95</v>
      </c>
      <c r="E44" s="117">
        <v>345.87</v>
      </c>
      <c r="F44" s="117">
        <v>318.98</v>
      </c>
      <c r="G44" s="117">
        <v>237.32</v>
      </c>
      <c r="H44" s="117">
        <v>221.58</v>
      </c>
      <c r="I44" s="117">
        <v>179.3</v>
      </c>
      <c r="J44" s="117">
        <v>156.36000000000001</v>
      </c>
      <c r="K44" s="117">
        <v>169.51</v>
      </c>
      <c r="L44" s="117">
        <v>167.05</v>
      </c>
      <c r="M44" s="117">
        <v>141.86000000000001</v>
      </c>
    </row>
    <row r="45" spans="1:13" x14ac:dyDescent="0.2">
      <c r="A45" s="72" t="s">
        <v>336</v>
      </c>
      <c r="B45" s="64" t="s">
        <v>172</v>
      </c>
      <c r="C45" s="117">
        <v>70.62</v>
      </c>
      <c r="D45" s="117">
        <v>73.41</v>
      </c>
      <c r="E45" s="117">
        <v>52.61</v>
      </c>
      <c r="F45" s="117">
        <v>73.959999999999994</v>
      </c>
      <c r="G45" s="117">
        <v>61.24</v>
      </c>
      <c r="H45" s="117">
        <v>36.78</v>
      </c>
      <c r="I45" s="117">
        <v>28.4</v>
      </c>
      <c r="J45" s="117">
        <v>29.84</v>
      </c>
      <c r="K45" s="117">
        <v>15.7</v>
      </c>
      <c r="L45" s="117">
        <v>32.65</v>
      </c>
      <c r="M45" s="117">
        <v>28.34</v>
      </c>
    </row>
    <row r="46" spans="1:13" x14ac:dyDescent="0.2">
      <c r="A46" s="72" t="s">
        <v>336</v>
      </c>
      <c r="B46" s="64" t="s">
        <v>173</v>
      </c>
      <c r="C46" s="117">
        <v>430.31</v>
      </c>
      <c r="D46" s="117">
        <v>337.35</v>
      </c>
      <c r="E46" s="117">
        <v>233.31</v>
      </c>
      <c r="F46" s="117">
        <v>234.06</v>
      </c>
      <c r="G46" s="117">
        <v>188.7</v>
      </c>
      <c r="H46" s="117">
        <v>152.16999999999999</v>
      </c>
      <c r="I46" s="117">
        <v>125.4</v>
      </c>
      <c r="J46" s="117">
        <v>104.02</v>
      </c>
      <c r="K46" s="117">
        <v>83.7</v>
      </c>
      <c r="L46" s="117">
        <v>79.08</v>
      </c>
      <c r="M46" s="117">
        <v>110.81</v>
      </c>
    </row>
    <row r="47" spans="1:13" x14ac:dyDescent="0.2">
      <c r="A47" s="72" t="s">
        <v>336</v>
      </c>
      <c r="B47" s="64" t="s">
        <v>174</v>
      </c>
      <c r="C47" s="117">
        <v>70.69</v>
      </c>
      <c r="D47" s="117">
        <v>100.77</v>
      </c>
      <c r="E47" s="117">
        <v>58.42</v>
      </c>
      <c r="F47" s="117">
        <v>70.150000000000006</v>
      </c>
      <c r="G47" s="117">
        <v>40.200000000000003</v>
      </c>
      <c r="H47" s="117">
        <v>53.66</v>
      </c>
      <c r="I47" s="117">
        <v>48.16</v>
      </c>
      <c r="J47" s="117">
        <v>49.59</v>
      </c>
      <c r="K47" s="117">
        <v>43.53</v>
      </c>
      <c r="L47" s="117">
        <v>48.89</v>
      </c>
      <c r="M47" s="117">
        <v>48</v>
      </c>
    </row>
    <row r="48" spans="1:13" x14ac:dyDescent="0.2">
      <c r="A48" s="72" t="s">
        <v>336</v>
      </c>
      <c r="B48" s="64" t="s">
        <v>175</v>
      </c>
      <c r="C48" s="117">
        <v>78.930000000000007</v>
      </c>
      <c r="D48" s="117">
        <v>56.09</v>
      </c>
      <c r="E48" s="117">
        <v>43.91</v>
      </c>
      <c r="F48" s="117">
        <v>30.43</v>
      </c>
      <c r="G48" s="117">
        <v>38.51</v>
      </c>
      <c r="H48" s="117">
        <v>46.86</v>
      </c>
      <c r="I48" s="117">
        <v>44.05</v>
      </c>
      <c r="J48" s="117">
        <v>30.37</v>
      </c>
      <c r="K48" s="117">
        <v>29.78</v>
      </c>
      <c r="L48" s="117">
        <v>39.409999999999997</v>
      </c>
      <c r="M48" s="117">
        <v>33.61</v>
      </c>
    </row>
    <row r="49" spans="1:13" x14ac:dyDescent="0.2">
      <c r="A49" s="72" t="s">
        <v>336</v>
      </c>
      <c r="B49" s="64" t="s">
        <v>176</v>
      </c>
      <c r="C49" s="117">
        <v>195.58</v>
      </c>
      <c r="D49" s="117">
        <v>204.88</v>
      </c>
      <c r="E49" s="117">
        <v>192.23</v>
      </c>
      <c r="F49" s="117">
        <v>160.61000000000001</v>
      </c>
      <c r="G49" s="117">
        <v>121.08</v>
      </c>
      <c r="H49" s="117">
        <v>132.46</v>
      </c>
      <c r="I49" s="117">
        <v>166.13</v>
      </c>
      <c r="J49" s="117">
        <v>122.2</v>
      </c>
      <c r="K49" s="117">
        <v>127.52</v>
      </c>
      <c r="L49" s="117">
        <v>73.59</v>
      </c>
      <c r="M49" s="117">
        <v>86.89</v>
      </c>
    </row>
    <row r="50" spans="1:13" x14ac:dyDescent="0.2">
      <c r="A50" s="223" t="s">
        <v>336</v>
      </c>
      <c r="B50" s="229" t="s">
        <v>177</v>
      </c>
      <c r="C50" s="225">
        <v>69.44</v>
      </c>
      <c r="D50" s="225">
        <v>55.42</v>
      </c>
      <c r="E50" s="225">
        <v>50.05</v>
      </c>
      <c r="F50" s="225">
        <v>40.98</v>
      </c>
      <c r="G50" s="225">
        <v>44.67</v>
      </c>
      <c r="H50" s="225">
        <v>27.12</v>
      </c>
      <c r="I50" s="225">
        <v>28.38</v>
      </c>
      <c r="J50" s="225">
        <v>25.15</v>
      </c>
      <c r="K50" s="225">
        <v>32.880000000000003</v>
      </c>
      <c r="L50" s="225">
        <v>23.21</v>
      </c>
      <c r="M50" s="225">
        <v>33.86</v>
      </c>
    </row>
    <row r="51" spans="1:13" x14ac:dyDescent="0.2">
      <c r="A51" s="114" t="s">
        <v>336</v>
      </c>
      <c r="B51" s="65" t="s">
        <v>337</v>
      </c>
      <c r="C51" s="115">
        <v>2187.92</v>
      </c>
      <c r="D51" s="115">
        <v>1925.19</v>
      </c>
      <c r="E51" s="115">
        <v>1630.08</v>
      </c>
      <c r="F51" s="115">
        <v>1398.53</v>
      </c>
      <c r="G51" s="115">
        <v>1090.52</v>
      </c>
      <c r="H51" s="115">
        <v>982.38</v>
      </c>
      <c r="I51" s="115">
        <v>911.73</v>
      </c>
      <c r="J51" s="115">
        <v>793.61</v>
      </c>
      <c r="K51" s="115">
        <v>842.25</v>
      </c>
      <c r="L51" s="115">
        <v>818.22</v>
      </c>
      <c r="M51" s="115">
        <v>771.96</v>
      </c>
    </row>
    <row r="52" spans="1:13" x14ac:dyDescent="0.2">
      <c r="A52" s="72" t="s">
        <v>178</v>
      </c>
      <c r="B52" s="67" t="s">
        <v>179</v>
      </c>
      <c r="C52" s="117">
        <v>110.8</v>
      </c>
      <c r="D52" s="117">
        <v>118.17</v>
      </c>
      <c r="E52" s="117">
        <v>147.75</v>
      </c>
      <c r="F52" s="117">
        <v>120.43</v>
      </c>
      <c r="G52" s="117">
        <v>91.63</v>
      </c>
      <c r="H52" s="117">
        <v>114.74</v>
      </c>
      <c r="I52" s="117">
        <v>77.27</v>
      </c>
      <c r="J52" s="117">
        <v>69.2</v>
      </c>
      <c r="K52" s="117">
        <v>54.61</v>
      </c>
      <c r="L52" s="117">
        <v>54.38</v>
      </c>
      <c r="M52" s="117">
        <v>68.400000000000006</v>
      </c>
    </row>
    <row r="53" spans="1:13" x14ac:dyDescent="0.2">
      <c r="A53" s="72" t="s">
        <v>178</v>
      </c>
      <c r="B53" s="68" t="s">
        <v>180</v>
      </c>
      <c r="C53" s="117">
        <v>103.49</v>
      </c>
      <c r="D53" s="117">
        <v>91.62</v>
      </c>
      <c r="E53" s="117">
        <v>93.92</v>
      </c>
      <c r="F53" s="117">
        <v>80.989999999999995</v>
      </c>
      <c r="G53" s="117">
        <v>57.15</v>
      </c>
      <c r="H53" s="117">
        <v>64.45</v>
      </c>
      <c r="I53" s="117">
        <v>53.44</v>
      </c>
      <c r="J53" s="117">
        <v>65.28</v>
      </c>
      <c r="K53" s="117">
        <v>69.599999999999994</v>
      </c>
      <c r="L53" s="117">
        <v>40.64</v>
      </c>
      <c r="M53" s="117">
        <v>61.85</v>
      </c>
    </row>
    <row r="54" spans="1:13" x14ac:dyDescent="0.2">
      <c r="A54" s="72" t="s">
        <v>178</v>
      </c>
      <c r="B54" s="68" t="s">
        <v>181</v>
      </c>
      <c r="C54" s="117">
        <v>72.209999999999994</v>
      </c>
      <c r="D54" s="117">
        <v>62.02</v>
      </c>
      <c r="E54" s="117">
        <v>94.51</v>
      </c>
      <c r="F54" s="117">
        <v>55.87</v>
      </c>
      <c r="G54" s="117">
        <v>65.680000000000007</v>
      </c>
      <c r="H54" s="117">
        <v>59.19</v>
      </c>
      <c r="I54" s="117">
        <v>53.92</v>
      </c>
      <c r="J54" s="117">
        <v>42.92</v>
      </c>
      <c r="K54" s="117">
        <v>34.29</v>
      </c>
      <c r="L54" s="117">
        <v>45.52</v>
      </c>
      <c r="M54" s="117">
        <v>37.659999999999997</v>
      </c>
    </row>
    <row r="55" spans="1:13" x14ac:dyDescent="0.2">
      <c r="A55" s="72" t="s">
        <v>178</v>
      </c>
      <c r="B55" s="68" t="s">
        <v>182</v>
      </c>
      <c r="C55" s="117">
        <v>149.37</v>
      </c>
      <c r="D55" s="117">
        <v>130.47</v>
      </c>
      <c r="E55" s="117">
        <v>129.72</v>
      </c>
      <c r="F55" s="117">
        <v>121.98</v>
      </c>
      <c r="G55" s="117">
        <v>85.76</v>
      </c>
      <c r="H55" s="117">
        <v>98.43</v>
      </c>
      <c r="I55" s="117">
        <v>73.540000000000006</v>
      </c>
      <c r="J55" s="117">
        <v>57.71</v>
      </c>
      <c r="K55" s="117">
        <v>66.87</v>
      </c>
      <c r="L55" s="117">
        <v>54.63</v>
      </c>
      <c r="M55" s="117">
        <v>43.33</v>
      </c>
    </row>
    <row r="56" spans="1:13" x14ac:dyDescent="0.2">
      <c r="A56" s="72" t="s">
        <v>178</v>
      </c>
      <c r="B56" s="68" t="s">
        <v>183</v>
      </c>
      <c r="C56" s="117">
        <v>96.33</v>
      </c>
      <c r="D56" s="117">
        <v>93.11</v>
      </c>
      <c r="E56" s="117">
        <v>65.12</v>
      </c>
      <c r="F56" s="117">
        <v>97.42</v>
      </c>
      <c r="G56" s="117">
        <v>65.14</v>
      </c>
      <c r="H56" s="117">
        <v>52.41</v>
      </c>
      <c r="I56" s="117">
        <v>50.3</v>
      </c>
      <c r="J56" s="117">
        <v>40.18</v>
      </c>
      <c r="K56" s="117">
        <v>38.85</v>
      </c>
      <c r="L56" s="117">
        <v>28.21</v>
      </c>
      <c r="M56" s="117">
        <v>40.950000000000003</v>
      </c>
    </row>
    <row r="57" spans="1:13" x14ac:dyDescent="0.2">
      <c r="A57" s="72" t="s">
        <v>178</v>
      </c>
      <c r="B57" s="69" t="s">
        <v>184</v>
      </c>
      <c r="C57" s="117">
        <v>71.55</v>
      </c>
      <c r="D57" s="117">
        <v>83.99</v>
      </c>
      <c r="E57" s="117">
        <v>85.39</v>
      </c>
      <c r="F57" s="117">
        <v>62.79</v>
      </c>
      <c r="G57" s="117">
        <v>69.900000000000006</v>
      </c>
      <c r="H57" s="117">
        <v>58.54</v>
      </c>
      <c r="I57" s="117">
        <v>52.08</v>
      </c>
      <c r="J57" s="117">
        <v>34.42</v>
      </c>
      <c r="K57" s="117">
        <v>32.840000000000003</v>
      </c>
      <c r="L57" s="117">
        <v>26.15</v>
      </c>
      <c r="M57" s="117">
        <v>40</v>
      </c>
    </row>
    <row r="58" spans="1:13" x14ac:dyDescent="0.2">
      <c r="A58" s="72" t="s">
        <v>178</v>
      </c>
      <c r="B58" s="68" t="s">
        <v>185</v>
      </c>
      <c r="C58" s="117" t="s">
        <v>71</v>
      </c>
      <c r="D58" s="117" t="s">
        <v>71</v>
      </c>
      <c r="E58" s="117" t="s">
        <v>71</v>
      </c>
      <c r="F58" s="117" t="s">
        <v>71</v>
      </c>
      <c r="G58" s="117" t="s">
        <v>71</v>
      </c>
      <c r="H58" s="117" t="s">
        <v>71</v>
      </c>
      <c r="I58" s="117" t="s">
        <v>71</v>
      </c>
      <c r="J58" s="117" t="s">
        <v>71</v>
      </c>
      <c r="K58" s="117" t="s">
        <v>71</v>
      </c>
      <c r="L58" s="117" t="s">
        <v>71</v>
      </c>
      <c r="M58" s="117" t="s">
        <v>71</v>
      </c>
    </row>
    <row r="59" spans="1:13" x14ac:dyDescent="0.2">
      <c r="A59" s="72" t="s">
        <v>178</v>
      </c>
      <c r="B59" s="68" t="s">
        <v>186</v>
      </c>
      <c r="C59" s="117">
        <v>214.19</v>
      </c>
      <c r="D59" s="117">
        <v>207.84</v>
      </c>
      <c r="E59" s="117">
        <v>198.14</v>
      </c>
      <c r="F59" s="117">
        <v>226.14</v>
      </c>
      <c r="G59" s="117">
        <v>148.11000000000001</v>
      </c>
      <c r="H59" s="117">
        <v>105.26</v>
      </c>
      <c r="I59" s="117">
        <v>110.43</v>
      </c>
      <c r="J59" s="117">
        <v>116.95</v>
      </c>
      <c r="K59" s="117">
        <v>70.209999999999994</v>
      </c>
      <c r="L59" s="117">
        <v>85.15</v>
      </c>
      <c r="M59" s="117">
        <v>76.89</v>
      </c>
    </row>
    <row r="60" spans="1:13" x14ac:dyDescent="0.2">
      <c r="A60" s="72" t="s">
        <v>178</v>
      </c>
      <c r="B60" s="68" t="s">
        <v>187</v>
      </c>
      <c r="C60" s="117">
        <v>100.24</v>
      </c>
      <c r="D60" s="117">
        <v>99.7</v>
      </c>
      <c r="E60" s="117">
        <v>92.77</v>
      </c>
      <c r="F60" s="117">
        <v>82.7</v>
      </c>
      <c r="G60" s="117">
        <v>71.67</v>
      </c>
      <c r="H60" s="117">
        <v>85.07</v>
      </c>
      <c r="I60" s="117">
        <v>65.84</v>
      </c>
      <c r="J60" s="117">
        <v>55.81</v>
      </c>
      <c r="K60" s="117">
        <v>39.119999999999997</v>
      </c>
      <c r="L60" s="117">
        <v>32.07</v>
      </c>
      <c r="M60" s="117">
        <v>34.71</v>
      </c>
    </row>
    <row r="61" spans="1:13" x14ac:dyDescent="0.2">
      <c r="A61" s="72" t="s">
        <v>178</v>
      </c>
      <c r="B61" s="68" t="s">
        <v>188</v>
      </c>
      <c r="C61" s="117">
        <v>159.03</v>
      </c>
      <c r="D61" s="117">
        <v>142.12</v>
      </c>
      <c r="E61" s="117">
        <v>162.6</v>
      </c>
      <c r="F61" s="117">
        <v>158.55000000000001</v>
      </c>
      <c r="G61" s="117">
        <v>99.75</v>
      </c>
      <c r="H61" s="117">
        <v>94.3</v>
      </c>
      <c r="I61" s="117">
        <v>93.78</v>
      </c>
      <c r="J61" s="117">
        <v>86.87</v>
      </c>
      <c r="K61" s="117">
        <v>91.43</v>
      </c>
      <c r="L61" s="117">
        <v>57.61</v>
      </c>
      <c r="M61" s="117">
        <v>67.739999999999995</v>
      </c>
    </row>
    <row r="62" spans="1:13" x14ac:dyDescent="0.2">
      <c r="A62" s="72" t="s">
        <v>178</v>
      </c>
      <c r="B62" s="68" t="s">
        <v>189</v>
      </c>
      <c r="C62" s="117">
        <v>114.39</v>
      </c>
      <c r="D62" s="117">
        <v>112.14</v>
      </c>
      <c r="E62" s="117">
        <v>107.37</v>
      </c>
      <c r="F62" s="117">
        <v>108.82</v>
      </c>
      <c r="G62" s="117">
        <v>67.31</v>
      </c>
      <c r="H62" s="117">
        <v>99.47</v>
      </c>
      <c r="I62" s="117">
        <v>80.09</v>
      </c>
      <c r="J62" s="117">
        <v>98.12</v>
      </c>
      <c r="K62" s="117">
        <v>75.23</v>
      </c>
      <c r="L62" s="117">
        <v>41.16</v>
      </c>
      <c r="M62" s="117">
        <v>67.849999999999994</v>
      </c>
    </row>
    <row r="63" spans="1:13" x14ac:dyDescent="0.2">
      <c r="A63" s="72" t="s">
        <v>178</v>
      </c>
      <c r="B63" s="68" t="s">
        <v>190</v>
      </c>
      <c r="C63" s="117">
        <v>103.08</v>
      </c>
      <c r="D63" s="117">
        <v>111.29</v>
      </c>
      <c r="E63" s="117">
        <v>101.84</v>
      </c>
      <c r="F63" s="117">
        <v>112.01</v>
      </c>
      <c r="G63" s="117">
        <v>89.14</v>
      </c>
      <c r="H63" s="117">
        <v>73.2</v>
      </c>
      <c r="I63" s="117">
        <v>79.48</v>
      </c>
      <c r="J63" s="117">
        <v>56.1</v>
      </c>
      <c r="K63" s="117">
        <v>33.200000000000003</v>
      </c>
      <c r="L63" s="117">
        <v>45.8</v>
      </c>
      <c r="M63" s="117">
        <v>60.89</v>
      </c>
    </row>
    <row r="64" spans="1:13" x14ac:dyDescent="0.2">
      <c r="A64" s="72" t="s">
        <v>178</v>
      </c>
      <c r="B64" s="69" t="s">
        <v>191</v>
      </c>
      <c r="C64" s="117">
        <v>61.76</v>
      </c>
      <c r="D64" s="117">
        <v>69.28</v>
      </c>
      <c r="E64" s="117">
        <v>81.400000000000006</v>
      </c>
      <c r="F64" s="117">
        <v>49.91</v>
      </c>
      <c r="G64" s="117">
        <v>48.77</v>
      </c>
      <c r="H64" s="117">
        <v>31.86</v>
      </c>
      <c r="I64" s="117">
        <v>12.41</v>
      </c>
      <c r="J64" s="117">
        <v>19.41</v>
      </c>
      <c r="K64" s="117">
        <v>18.149999999999999</v>
      </c>
      <c r="L64" s="117">
        <v>19.670000000000002</v>
      </c>
      <c r="M64" s="117">
        <v>15.9</v>
      </c>
    </row>
    <row r="65" spans="1:13" x14ac:dyDescent="0.2">
      <c r="A65" s="72" t="s">
        <v>178</v>
      </c>
      <c r="B65" s="68" t="s">
        <v>192</v>
      </c>
      <c r="C65" s="117">
        <v>106.83</v>
      </c>
      <c r="D65" s="117">
        <v>112.1</v>
      </c>
      <c r="E65" s="117">
        <v>101.24</v>
      </c>
      <c r="F65" s="117">
        <v>112.61</v>
      </c>
      <c r="G65" s="117">
        <v>81.22</v>
      </c>
      <c r="H65" s="117">
        <v>81.69</v>
      </c>
      <c r="I65" s="117">
        <v>67.47</v>
      </c>
      <c r="J65" s="117">
        <v>43.69</v>
      </c>
      <c r="K65" s="117">
        <v>58.24</v>
      </c>
      <c r="L65" s="117">
        <v>47.31</v>
      </c>
      <c r="M65" s="117">
        <v>50.05</v>
      </c>
    </row>
    <row r="66" spans="1:13" x14ac:dyDescent="0.2">
      <c r="A66" s="72" t="s">
        <v>178</v>
      </c>
      <c r="B66" s="69" t="s">
        <v>193</v>
      </c>
      <c r="C66" s="117">
        <v>81.86</v>
      </c>
      <c r="D66" s="117">
        <v>86.42</v>
      </c>
      <c r="E66" s="117">
        <v>78.69</v>
      </c>
      <c r="F66" s="117">
        <v>53.21</v>
      </c>
      <c r="G66" s="117">
        <v>43.05</v>
      </c>
      <c r="H66" s="117">
        <v>37.1</v>
      </c>
      <c r="I66" s="117">
        <v>47.13</v>
      </c>
      <c r="J66" s="117">
        <v>40.39</v>
      </c>
      <c r="K66" s="117">
        <v>28.32</v>
      </c>
      <c r="L66" s="117">
        <v>30.24</v>
      </c>
      <c r="M66" s="117">
        <v>22.69</v>
      </c>
    </row>
    <row r="67" spans="1:13" x14ac:dyDescent="0.2">
      <c r="A67" s="72" t="s">
        <v>178</v>
      </c>
      <c r="B67" s="68" t="s">
        <v>194</v>
      </c>
      <c r="C67" s="117">
        <v>56.07</v>
      </c>
      <c r="D67" s="117">
        <v>66.06</v>
      </c>
      <c r="E67" s="117">
        <v>78.63</v>
      </c>
      <c r="F67" s="117">
        <v>61.66</v>
      </c>
      <c r="G67" s="117">
        <v>58.64</v>
      </c>
      <c r="H67" s="117">
        <v>56.3</v>
      </c>
      <c r="I67" s="117">
        <v>45.27</v>
      </c>
      <c r="J67" s="117">
        <v>37.75</v>
      </c>
      <c r="K67" s="117">
        <v>32.83</v>
      </c>
      <c r="L67" s="117">
        <v>34.950000000000003</v>
      </c>
      <c r="M67" s="117">
        <v>39.880000000000003</v>
      </c>
    </row>
    <row r="68" spans="1:13" x14ac:dyDescent="0.2">
      <c r="A68" s="72" t="s">
        <v>178</v>
      </c>
      <c r="B68" s="68" t="s">
        <v>195</v>
      </c>
      <c r="C68" s="117">
        <v>115.21</v>
      </c>
      <c r="D68" s="117">
        <v>115.14</v>
      </c>
      <c r="E68" s="117">
        <v>85.42</v>
      </c>
      <c r="F68" s="117">
        <v>69.040000000000006</v>
      </c>
      <c r="G68" s="117">
        <v>61.46</v>
      </c>
      <c r="H68" s="117">
        <v>65.510000000000005</v>
      </c>
      <c r="I68" s="117">
        <v>33.33</v>
      </c>
      <c r="J68" s="117">
        <v>33.74</v>
      </c>
      <c r="K68" s="117">
        <v>36.67</v>
      </c>
      <c r="L68" s="117">
        <v>35.17</v>
      </c>
      <c r="M68" s="117">
        <v>33.950000000000003</v>
      </c>
    </row>
    <row r="69" spans="1:13" x14ac:dyDescent="0.2">
      <c r="A69" s="72" t="s">
        <v>178</v>
      </c>
      <c r="B69" s="68" t="s">
        <v>196</v>
      </c>
      <c r="C69" s="117">
        <v>90.67</v>
      </c>
      <c r="D69" s="117">
        <v>108.64</v>
      </c>
      <c r="E69" s="117">
        <v>113.14</v>
      </c>
      <c r="F69" s="117">
        <v>103.97</v>
      </c>
      <c r="G69" s="117">
        <v>60.09</v>
      </c>
      <c r="H69" s="117">
        <v>60.32</v>
      </c>
      <c r="I69" s="117">
        <v>42</v>
      </c>
      <c r="J69" s="117">
        <v>34.159999999999997</v>
      </c>
      <c r="K69" s="117">
        <v>48.35</v>
      </c>
      <c r="L69" s="117">
        <v>27.97</v>
      </c>
      <c r="M69" s="117">
        <v>35.909999999999997</v>
      </c>
    </row>
    <row r="70" spans="1:13" x14ac:dyDescent="0.2">
      <c r="A70" s="72" t="s">
        <v>178</v>
      </c>
      <c r="B70" s="68" t="s">
        <v>197</v>
      </c>
      <c r="C70" s="117">
        <v>95.24</v>
      </c>
      <c r="D70" s="117">
        <v>78.72</v>
      </c>
      <c r="E70" s="117">
        <v>82.54</v>
      </c>
      <c r="F70" s="117">
        <v>57.09</v>
      </c>
      <c r="G70" s="117">
        <v>56.06</v>
      </c>
      <c r="H70" s="117">
        <v>61</v>
      </c>
      <c r="I70" s="117">
        <v>42.34</v>
      </c>
      <c r="J70" s="117">
        <v>36.29</v>
      </c>
      <c r="K70" s="117">
        <v>42.28</v>
      </c>
      <c r="L70" s="117">
        <v>30.97</v>
      </c>
      <c r="M70" s="117">
        <v>22.25</v>
      </c>
    </row>
    <row r="71" spans="1:13" x14ac:dyDescent="0.2">
      <c r="A71" s="72" t="s">
        <v>178</v>
      </c>
      <c r="B71" s="68" t="s">
        <v>198</v>
      </c>
      <c r="C71" s="117">
        <v>33.47</v>
      </c>
      <c r="D71" s="117">
        <v>34.19</v>
      </c>
      <c r="E71" s="117">
        <v>44.84</v>
      </c>
      <c r="F71" s="117">
        <v>25.46</v>
      </c>
      <c r="G71" s="117">
        <v>18.43</v>
      </c>
      <c r="H71" s="117">
        <v>21.62</v>
      </c>
      <c r="I71" s="117">
        <v>19.78</v>
      </c>
      <c r="J71" s="117">
        <v>18.010000000000002</v>
      </c>
      <c r="K71" s="117">
        <v>16.989999999999998</v>
      </c>
      <c r="L71" s="117" t="s">
        <v>71</v>
      </c>
      <c r="M71" s="117">
        <v>12.6</v>
      </c>
    </row>
    <row r="72" spans="1:13" x14ac:dyDescent="0.2">
      <c r="A72" s="72" t="s">
        <v>178</v>
      </c>
      <c r="B72" s="68" t="s">
        <v>199</v>
      </c>
      <c r="C72" s="117">
        <v>26.76</v>
      </c>
      <c r="D72" s="117">
        <v>30.38</v>
      </c>
      <c r="E72" s="117">
        <v>41.93</v>
      </c>
      <c r="F72" s="117">
        <v>32.14</v>
      </c>
      <c r="G72" s="117">
        <v>17.37</v>
      </c>
      <c r="H72" s="117">
        <v>29.14</v>
      </c>
      <c r="I72" s="117">
        <v>10.83</v>
      </c>
      <c r="J72" s="117">
        <v>11.83</v>
      </c>
      <c r="K72" s="117">
        <v>11.63</v>
      </c>
      <c r="L72" s="117">
        <v>19.54</v>
      </c>
      <c r="M72" s="117">
        <v>15.23</v>
      </c>
    </row>
    <row r="73" spans="1:13" x14ac:dyDescent="0.2">
      <c r="A73" s="72" t="s">
        <v>178</v>
      </c>
      <c r="B73" s="68" t="s">
        <v>200</v>
      </c>
      <c r="C73" s="117">
        <v>168.7</v>
      </c>
      <c r="D73" s="117">
        <v>148.75</v>
      </c>
      <c r="E73" s="117">
        <v>138.13999999999999</v>
      </c>
      <c r="F73" s="117">
        <v>166.48</v>
      </c>
      <c r="G73" s="117">
        <v>117.32</v>
      </c>
      <c r="H73" s="117">
        <v>77.650000000000006</v>
      </c>
      <c r="I73" s="117">
        <v>82.14</v>
      </c>
      <c r="J73" s="117">
        <v>58.66</v>
      </c>
      <c r="K73" s="117">
        <v>59.42</v>
      </c>
      <c r="L73" s="117">
        <v>60.45</v>
      </c>
      <c r="M73" s="117">
        <v>57.64</v>
      </c>
    </row>
    <row r="74" spans="1:13" x14ac:dyDescent="0.2">
      <c r="A74" s="72" t="s">
        <v>178</v>
      </c>
      <c r="B74" s="68" t="s">
        <v>201</v>
      </c>
      <c r="C74" s="117">
        <v>144.66</v>
      </c>
      <c r="D74" s="117">
        <v>169.87</v>
      </c>
      <c r="E74" s="117">
        <v>129.32</v>
      </c>
      <c r="F74" s="117">
        <v>157.19999999999999</v>
      </c>
      <c r="G74" s="117">
        <v>107.93</v>
      </c>
      <c r="H74" s="117">
        <v>77.83</v>
      </c>
      <c r="I74" s="117">
        <v>89.63</v>
      </c>
      <c r="J74" s="117">
        <v>56.46</v>
      </c>
      <c r="K74" s="117">
        <v>44.38</v>
      </c>
      <c r="L74" s="117">
        <v>49.09</v>
      </c>
      <c r="M74" s="117">
        <v>56.88</v>
      </c>
    </row>
    <row r="75" spans="1:13" x14ac:dyDescent="0.2">
      <c r="A75" s="72" t="s">
        <v>178</v>
      </c>
      <c r="B75" s="68" t="s">
        <v>202</v>
      </c>
      <c r="C75" s="117">
        <v>52.05</v>
      </c>
      <c r="D75" s="117">
        <v>50.94</v>
      </c>
      <c r="E75" s="117">
        <v>39.75</v>
      </c>
      <c r="F75" s="117">
        <v>50.34</v>
      </c>
      <c r="G75" s="117">
        <v>38.6</v>
      </c>
      <c r="H75" s="117">
        <v>29</v>
      </c>
      <c r="I75" s="117">
        <v>30.01</v>
      </c>
      <c r="J75" s="117">
        <v>28.7</v>
      </c>
      <c r="K75" s="117">
        <v>23.89</v>
      </c>
      <c r="L75" s="117">
        <v>26.88</v>
      </c>
      <c r="M75" s="117">
        <v>25.19</v>
      </c>
    </row>
    <row r="76" spans="1:13" x14ac:dyDescent="0.2">
      <c r="A76" s="72" t="s">
        <v>178</v>
      </c>
      <c r="B76" s="68" t="s">
        <v>203</v>
      </c>
      <c r="C76" s="117">
        <v>168.84</v>
      </c>
      <c r="D76" s="117">
        <v>138.51</v>
      </c>
      <c r="E76" s="117">
        <v>117.91</v>
      </c>
      <c r="F76" s="117">
        <v>134.99</v>
      </c>
      <c r="G76" s="117">
        <v>113.19</v>
      </c>
      <c r="H76" s="117">
        <v>94.28</v>
      </c>
      <c r="I76" s="117">
        <v>97.53</v>
      </c>
      <c r="J76" s="117">
        <v>112.67</v>
      </c>
      <c r="K76" s="117">
        <v>63.01</v>
      </c>
      <c r="L76" s="117">
        <v>60.63</v>
      </c>
      <c r="M76" s="117">
        <v>60.3</v>
      </c>
    </row>
    <row r="77" spans="1:13" x14ac:dyDescent="0.2">
      <c r="A77" s="72" t="s">
        <v>178</v>
      </c>
      <c r="B77" s="68" t="s">
        <v>204</v>
      </c>
      <c r="C77" s="117">
        <v>89.07</v>
      </c>
      <c r="D77" s="117">
        <v>89.45</v>
      </c>
      <c r="E77" s="117">
        <v>109.95</v>
      </c>
      <c r="F77" s="117">
        <v>74.900000000000006</v>
      </c>
      <c r="G77" s="117">
        <v>71.12</v>
      </c>
      <c r="H77" s="117">
        <v>90.82</v>
      </c>
      <c r="I77" s="117">
        <v>46.29</v>
      </c>
      <c r="J77" s="117">
        <v>59.48</v>
      </c>
      <c r="K77" s="117">
        <v>72.790000000000006</v>
      </c>
      <c r="L77" s="117">
        <v>54.47</v>
      </c>
      <c r="M77" s="117">
        <v>41.62</v>
      </c>
    </row>
    <row r="78" spans="1:13" x14ac:dyDescent="0.2">
      <c r="A78" s="72" t="s">
        <v>178</v>
      </c>
      <c r="B78" s="68" t="s">
        <v>205</v>
      </c>
      <c r="C78" s="117">
        <v>39.92</v>
      </c>
      <c r="D78" s="117">
        <v>33.020000000000003</v>
      </c>
      <c r="E78" s="117">
        <v>33.68</v>
      </c>
      <c r="F78" s="117">
        <v>32.950000000000003</v>
      </c>
      <c r="G78" s="117">
        <v>15.26</v>
      </c>
      <c r="H78" s="117">
        <v>22.4</v>
      </c>
      <c r="I78" s="117">
        <v>12.48</v>
      </c>
      <c r="J78" s="117" t="s">
        <v>71</v>
      </c>
      <c r="K78" s="117">
        <v>18.32</v>
      </c>
      <c r="L78" s="117">
        <v>16.829999999999998</v>
      </c>
      <c r="M78" s="117">
        <v>14.96</v>
      </c>
    </row>
    <row r="79" spans="1:13" x14ac:dyDescent="0.2">
      <c r="A79" s="72" t="s">
        <v>178</v>
      </c>
      <c r="B79" s="68" t="s">
        <v>206</v>
      </c>
      <c r="C79" s="117">
        <v>145.32</v>
      </c>
      <c r="D79" s="117">
        <v>131.62</v>
      </c>
      <c r="E79" s="117">
        <v>120.5</v>
      </c>
      <c r="F79" s="117">
        <v>133.99</v>
      </c>
      <c r="G79" s="117">
        <v>109.04</v>
      </c>
      <c r="H79" s="117">
        <v>71.430000000000007</v>
      </c>
      <c r="I79" s="117">
        <v>67.98</v>
      </c>
      <c r="J79" s="117">
        <v>54.19</v>
      </c>
      <c r="K79" s="117">
        <v>46.99</v>
      </c>
      <c r="L79" s="117">
        <v>53.66</v>
      </c>
      <c r="M79" s="117">
        <v>49.93</v>
      </c>
    </row>
    <row r="80" spans="1:13" x14ac:dyDescent="0.2">
      <c r="A80" s="72" t="s">
        <v>178</v>
      </c>
      <c r="B80" s="68" t="s">
        <v>207</v>
      </c>
      <c r="C80" s="117">
        <v>55.41</v>
      </c>
      <c r="D80" s="117">
        <v>49.24</v>
      </c>
      <c r="E80" s="117">
        <v>44.43</v>
      </c>
      <c r="F80" s="117">
        <v>49.46</v>
      </c>
      <c r="G80" s="117">
        <v>22.03</v>
      </c>
      <c r="H80" s="117">
        <v>26.37</v>
      </c>
      <c r="I80" s="117">
        <v>30.97</v>
      </c>
      <c r="J80" s="117">
        <v>24.52</v>
      </c>
      <c r="K80" s="117">
        <v>20.3</v>
      </c>
      <c r="L80" s="117">
        <v>21.65</v>
      </c>
      <c r="M80" s="117">
        <v>21.12</v>
      </c>
    </row>
    <row r="81" spans="1:13" x14ac:dyDescent="0.2">
      <c r="A81" s="72" t="s">
        <v>178</v>
      </c>
      <c r="B81" s="68" t="s">
        <v>208</v>
      </c>
      <c r="C81" s="117">
        <v>104.92</v>
      </c>
      <c r="D81" s="117">
        <v>138.04</v>
      </c>
      <c r="E81" s="117">
        <v>161.08000000000001</v>
      </c>
      <c r="F81" s="117">
        <v>119.55</v>
      </c>
      <c r="G81" s="117">
        <v>101.24</v>
      </c>
      <c r="H81" s="117">
        <v>103.59</v>
      </c>
      <c r="I81" s="117">
        <v>100.23</v>
      </c>
      <c r="J81" s="117">
        <v>79.91</v>
      </c>
      <c r="K81" s="117">
        <v>42.8</v>
      </c>
      <c r="L81" s="117">
        <v>35.21</v>
      </c>
      <c r="M81" s="117">
        <v>26.49</v>
      </c>
    </row>
    <row r="82" spans="1:13" x14ac:dyDescent="0.2">
      <c r="A82" s="72" t="s">
        <v>178</v>
      </c>
      <c r="B82" s="68" t="s">
        <v>209</v>
      </c>
      <c r="C82" s="117">
        <v>96.21</v>
      </c>
      <c r="D82" s="117">
        <v>101.28</v>
      </c>
      <c r="E82" s="117">
        <v>98.75</v>
      </c>
      <c r="F82" s="117">
        <v>126.87</v>
      </c>
      <c r="G82" s="117">
        <v>101.13</v>
      </c>
      <c r="H82" s="117">
        <v>100.12</v>
      </c>
      <c r="I82" s="117">
        <v>78.42</v>
      </c>
      <c r="J82" s="117">
        <v>55.08</v>
      </c>
      <c r="K82" s="117">
        <v>69.540000000000006</v>
      </c>
      <c r="L82" s="117">
        <v>54.96</v>
      </c>
      <c r="M82" s="117">
        <v>71.41</v>
      </c>
    </row>
    <row r="83" spans="1:13" x14ac:dyDescent="0.2">
      <c r="A83" s="72" t="s">
        <v>178</v>
      </c>
      <c r="B83" s="68" t="s">
        <v>210</v>
      </c>
      <c r="C83" s="117">
        <v>68.19</v>
      </c>
      <c r="D83" s="117">
        <v>75.760000000000005</v>
      </c>
      <c r="E83" s="117">
        <v>63.97</v>
      </c>
      <c r="F83" s="117">
        <v>80.2</v>
      </c>
      <c r="G83" s="117">
        <v>59.46</v>
      </c>
      <c r="H83" s="117">
        <v>59.95</v>
      </c>
      <c r="I83" s="117">
        <v>46.54</v>
      </c>
      <c r="J83" s="117">
        <v>36.520000000000003</v>
      </c>
      <c r="K83" s="117">
        <v>40.75</v>
      </c>
      <c r="L83" s="117">
        <v>27.67</v>
      </c>
      <c r="M83" s="117">
        <v>44.17</v>
      </c>
    </row>
    <row r="84" spans="1:13" x14ac:dyDescent="0.2">
      <c r="A84" s="223" t="s">
        <v>178</v>
      </c>
      <c r="B84" s="231" t="s">
        <v>211</v>
      </c>
      <c r="C84" s="225">
        <v>58.18</v>
      </c>
      <c r="D84" s="225">
        <v>49.07</v>
      </c>
      <c r="E84" s="225">
        <v>60.06</v>
      </c>
      <c r="F84" s="225">
        <v>42.54</v>
      </c>
      <c r="G84" s="225">
        <v>44.19</v>
      </c>
      <c r="H84" s="225">
        <v>23.76</v>
      </c>
      <c r="I84" s="225">
        <v>33.24</v>
      </c>
      <c r="J84" s="225">
        <v>14.74</v>
      </c>
      <c r="K84" s="225">
        <v>20.5</v>
      </c>
      <c r="L84" s="225">
        <v>22.65</v>
      </c>
      <c r="M84" s="225">
        <v>24.71</v>
      </c>
    </row>
    <row r="85" spans="1:13" x14ac:dyDescent="0.2">
      <c r="A85" s="114" t="s">
        <v>178</v>
      </c>
      <c r="B85" s="232" t="s">
        <v>212</v>
      </c>
      <c r="C85" s="115">
        <v>3154.02</v>
      </c>
      <c r="D85" s="115">
        <v>3128.92</v>
      </c>
      <c r="E85" s="115">
        <v>3105.59</v>
      </c>
      <c r="F85" s="115">
        <v>2964.39</v>
      </c>
      <c r="G85" s="115">
        <v>2257.96</v>
      </c>
      <c r="H85" s="115">
        <v>2126.8200000000002</v>
      </c>
      <c r="I85" s="115">
        <v>1826.15</v>
      </c>
      <c r="J85" s="115">
        <v>1587.76</v>
      </c>
      <c r="K85" s="115">
        <v>1422.41</v>
      </c>
      <c r="L85" s="115">
        <v>1248.76</v>
      </c>
      <c r="M85" s="115">
        <v>1343.17</v>
      </c>
    </row>
    <row r="86" spans="1:13" x14ac:dyDescent="0.2">
      <c r="A86" s="72" t="s">
        <v>88</v>
      </c>
      <c r="B86" s="64" t="s">
        <v>89</v>
      </c>
      <c r="C86" s="117">
        <v>35.049999999999997</v>
      </c>
      <c r="D86" s="117">
        <v>47.03</v>
      </c>
      <c r="E86" s="117">
        <v>30.39</v>
      </c>
      <c r="F86" s="117">
        <v>36.32</v>
      </c>
      <c r="G86" s="117">
        <v>27.22</v>
      </c>
      <c r="H86" s="117">
        <v>24.72</v>
      </c>
      <c r="I86" s="117">
        <v>18.75</v>
      </c>
      <c r="J86" s="117">
        <v>24.01</v>
      </c>
      <c r="K86" s="117">
        <v>25.62</v>
      </c>
      <c r="L86" s="117">
        <v>28.88</v>
      </c>
      <c r="M86" s="117">
        <v>17.39</v>
      </c>
    </row>
    <row r="87" spans="1:13" x14ac:dyDescent="0.2">
      <c r="A87" s="72" t="s">
        <v>88</v>
      </c>
      <c r="B87" s="64" t="s">
        <v>90</v>
      </c>
      <c r="C87" s="117">
        <v>212.75</v>
      </c>
      <c r="D87" s="117">
        <v>147.36000000000001</v>
      </c>
      <c r="E87" s="117">
        <v>169.68</v>
      </c>
      <c r="F87" s="117">
        <v>124.69</v>
      </c>
      <c r="G87" s="117">
        <v>114.32</v>
      </c>
      <c r="H87" s="117">
        <v>77.03</v>
      </c>
      <c r="I87" s="117">
        <v>83.49</v>
      </c>
      <c r="J87" s="117">
        <v>63.95</v>
      </c>
      <c r="K87" s="117">
        <v>68.11</v>
      </c>
      <c r="L87" s="117">
        <v>105.6</v>
      </c>
      <c r="M87" s="117">
        <v>94.87</v>
      </c>
    </row>
    <row r="88" spans="1:13" x14ac:dyDescent="0.2">
      <c r="A88" s="72" t="s">
        <v>88</v>
      </c>
      <c r="B88" s="64" t="s">
        <v>91</v>
      </c>
      <c r="C88" s="117">
        <v>82.26</v>
      </c>
      <c r="D88" s="117">
        <v>53.06</v>
      </c>
      <c r="E88" s="117">
        <v>55.41</v>
      </c>
      <c r="F88" s="117">
        <v>71.709999999999994</v>
      </c>
      <c r="G88" s="117">
        <v>59.51</v>
      </c>
      <c r="H88" s="117">
        <v>41.68</v>
      </c>
      <c r="I88" s="117">
        <v>22.37</v>
      </c>
      <c r="J88" s="117">
        <v>22.42</v>
      </c>
      <c r="K88" s="117">
        <v>25.99</v>
      </c>
      <c r="L88" s="117">
        <v>22.95</v>
      </c>
      <c r="M88" s="117">
        <v>25.18</v>
      </c>
    </row>
    <row r="89" spans="1:13" x14ac:dyDescent="0.2">
      <c r="A89" s="72" t="s">
        <v>88</v>
      </c>
      <c r="B89" s="64" t="s">
        <v>92</v>
      </c>
      <c r="C89" s="117">
        <v>42.15</v>
      </c>
      <c r="D89" s="117">
        <v>36.96</v>
      </c>
      <c r="E89" s="117">
        <v>41.02</v>
      </c>
      <c r="F89" s="117">
        <v>29.56</v>
      </c>
      <c r="G89" s="117">
        <v>15.56</v>
      </c>
      <c r="H89" s="117">
        <v>20.76</v>
      </c>
      <c r="I89" s="117">
        <v>17.36</v>
      </c>
      <c r="J89" s="117">
        <v>19.190000000000001</v>
      </c>
      <c r="K89" s="117">
        <v>20.16</v>
      </c>
      <c r="L89" s="117">
        <v>18.399999999999999</v>
      </c>
      <c r="M89" s="117">
        <v>20.28</v>
      </c>
    </row>
    <row r="90" spans="1:13" x14ac:dyDescent="0.2">
      <c r="A90" s="72" t="s">
        <v>88</v>
      </c>
      <c r="B90" s="64" t="s">
        <v>93</v>
      </c>
      <c r="C90" s="117">
        <v>67.790000000000006</v>
      </c>
      <c r="D90" s="117">
        <v>54.57</v>
      </c>
      <c r="E90" s="117">
        <v>55.62</v>
      </c>
      <c r="F90" s="117">
        <v>53.91</v>
      </c>
      <c r="G90" s="117">
        <v>52.95</v>
      </c>
      <c r="H90" s="117">
        <v>29.11</v>
      </c>
      <c r="I90" s="117">
        <v>18.329999999999998</v>
      </c>
      <c r="J90" s="117">
        <v>24.6</v>
      </c>
      <c r="K90" s="117">
        <v>33.74</v>
      </c>
      <c r="L90" s="117">
        <v>25</v>
      </c>
      <c r="M90" s="117">
        <v>38.79</v>
      </c>
    </row>
    <row r="91" spans="1:13" x14ac:dyDescent="0.2">
      <c r="A91" s="72" t="s">
        <v>88</v>
      </c>
      <c r="B91" s="64" t="s">
        <v>94</v>
      </c>
      <c r="C91" s="117">
        <v>153.16</v>
      </c>
      <c r="D91" s="117">
        <v>146.88999999999999</v>
      </c>
      <c r="E91" s="117">
        <v>133.34</v>
      </c>
      <c r="F91" s="117">
        <v>117.99</v>
      </c>
      <c r="G91" s="117">
        <v>143.09</v>
      </c>
      <c r="H91" s="117">
        <v>77.260000000000005</v>
      </c>
      <c r="I91" s="117">
        <v>40.9</v>
      </c>
      <c r="J91" s="117">
        <v>43.37</v>
      </c>
      <c r="K91" s="117">
        <v>34.67</v>
      </c>
      <c r="L91" s="117">
        <v>48.05</v>
      </c>
      <c r="M91" s="117">
        <v>61.87</v>
      </c>
    </row>
    <row r="92" spans="1:13" x14ac:dyDescent="0.2">
      <c r="A92" s="72" t="s">
        <v>88</v>
      </c>
      <c r="B92" s="64" t="s">
        <v>95</v>
      </c>
      <c r="C92" s="117">
        <v>78.38</v>
      </c>
      <c r="D92" s="117">
        <v>58.75</v>
      </c>
      <c r="E92" s="117">
        <v>55.18</v>
      </c>
      <c r="F92" s="117">
        <v>75.319999999999993</v>
      </c>
      <c r="G92" s="117">
        <v>58.57</v>
      </c>
      <c r="H92" s="117">
        <v>33.18</v>
      </c>
      <c r="I92" s="117" t="s">
        <v>71</v>
      </c>
      <c r="J92" s="117">
        <v>23.91</v>
      </c>
      <c r="K92" s="117">
        <v>18.760000000000002</v>
      </c>
      <c r="L92" s="117">
        <v>27.21</v>
      </c>
      <c r="M92" s="117">
        <v>21.93</v>
      </c>
    </row>
    <row r="93" spans="1:13" x14ac:dyDescent="0.2">
      <c r="A93" s="72" t="s">
        <v>88</v>
      </c>
      <c r="B93" s="64" t="s">
        <v>96</v>
      </c>
      <c r="C93" s="117">
        <v>93.58</v>
      </c>
      <c r="D93" s="117">
        <v>116.84</v>
      </c>
      <c r="E93" s="117">
        <v>82.51</v>
      </c>
      <c r="F93" s="117">
        <v>96.55</v>
      </c>
      <c r="G93" s="117">
        <v>88.31</v>
      </c>
      <c r="H93" s="117">
        <v>90.53</v>
      </c>
      <c r="I93" s="117">
        <v>18.27</v>
      </c>
      <c r="J93" s="117">
        <v>24.18</v>
      </c>
      <c r="K93" s="117">
        <v>27.01</v>
      </c>
      <c r="L93" s="117">
        <v>41.34</v>
      </c>
      <c r="M93" s="117">
        <v>57.4</v>
      </c>
    </row>
    <row r="94" spans="1:13" x14ac:dyDescent="0.2">
      <c r="A94" s="72" t="s">
        <v>88</v>
      </c>
      <c r="B94" s="64" t="s">
        <v>97</v>
      </c>
      <c r="C94" s="117">
        <v>30.27</v>
      </c>
      <c r="D94" s="117">
        <v>40.97</v>
      </c>
      <c r="E94" s="117">
        <v>57.41</v>
      </c>
      <c r="F94" s="117">
        <v>29.09</v>
      </c>
      <c r="G94" s="117">
        <v>30.09</v>
      </c>
      <c r="H94" s="117">
        <v>22.31</v>
      </c>
      <c r="I94" s="117">
        <v>21.09</v>
      </c>
      <c r="J94" s="117">
        <v>22.85</v>
      </c>
      <c r="K94" s="117">
        <v>28.51</v>
      </c>
      <c r="L94" s="117">
        <v>22</v>
      </c>
      <c r="M94" s="117">
        <v>23.22</v>
      </c>
    </row>
    <row r="95" spans="1:13" x14ac:dyDescent="0.2">
      <c r="A95" s="72" t="s">
        <v>88</v>
      </c>
      <c r="B95" s="64" t="s">
        <v>98</v>
      </c>
      <c r="C95" s="117">
        <v>79.69</v>
      </c>
      <c r="D95" s="117">
        <v>90.91</v>
      </c>
      <c r="E95" s="117">
        <v>98.41</v>
      </c>
      <c r="F95" s="117">
        <v>56.69</v>
      </c>
      <c r="G95" s="117">
        <v>51.71</v>
      </c>
      <c r="H95" s="117">
        <v>87.32</v>
      </c>
      <c r="I95" s="117">
        <v>22.33</v>
      </c>
      <c r="J95" s="117" t="s">
        <v>71</v>
      </c>
      <c r="K95" s="117">
        <v>19.13</v>
      </c>
      <c r="L95" s="117">
        <v>13.93</v>
      </c>
      <c r="M95" s="117">
        <v>20.93</v>
      </c>
    </row>
    <row r="96" spans="1:13" x14ac:dyDescent="0.2">
      <c r="A96" s="72" t="s">
        <v>88</v>
      </c>
      <c r="B96" s="64" t="s">
        <v>99</v>
      </c>
      <c r="C96" s="117">
        <v>71.88</v>
      </c>
      <c r="D96" s="117">
        <v>52.51</v>
      </c>
      <c r="E96" s="117">
        <v>55.41</v>
      </c>
      <c r="F96" s="117">
        <v>49.52</v>
      </c>
      <c r="G96" s="117">
        <v>43.8</v>
      </c>
      <c r="H96" s="117">
        <v>35.869999999999997</v>
      </c>
      <c r="I96" s="117">
        <v>31.31</v>
      </c>
      <c r="J96" s="117">
        <v>30.43</v>
      </c>
      <c r="K96" s="117">
        <v>40.61</v>
      </c>
      <c r="L96" s="117">
        <v>24</v>
      </c>
      <c r="M96" s="117">
        <v>32.020000000000003</v>
      </c>
    </row>
    <row r="97" spans="1:13" x14ac:dyDescent="0.2">
      <c r="A97" s="223" t="s">
        <v>88</v>
      </c>
      <c r="B97" s="229" t="s">
        <v>100</v>
      </c>
      <c r="C97" s="225">
        <v>149.63999999999999</v>
      </c>
      <c r="D97" s="225">
        <v>153.79</v>
      </c>
      <c r="E97" s="225">
        <v>96.8</v>
      </c>
      <c r="F97" s="225">
        <v>84.76</v>
      </c>
      <c r="G97" s="225">
        <v>69.41</v>
      </c>
      <c r="H97" s="225">
        <v>88.43</v>
      </c>
      <c r="I97" s="225">
        <v>32.43</v>
      </c>
      <c r="J97" s="225">
        <v>24.75</v>
      </c>
      <c r="K97" s="225">
        <v>34.58</v>
      </c>
      <c r="L97" s="225">
        <v>37.75</v>
      </c>
      <c r="M97" s="225">
        <v>42.21</v>
      </c>
    </row>
    <row r="98" spans="1:13" x14ac:dyDescent="0.2">
      <c r="A98" s="121" t="s">
        <v>88</v>
      </c>
      <c r="B98" s="118" t="s">
        <v>101</v>
      </c>
      <c r="C98" s="115">
        <v>1096.58</v>
      </c>
      <c r="D98" s="115">
        <v>999.63</v>
      </c>
      <c r="E98" s="115">
        <v>931.17</v>
      </c>
      <c r="F98" s="115">
        <v>826.11</v>
      </c>
      <c r="G98" s="115">
        <v>754.54</v>
      </c>
      <c r="H98" s="115">
        <v>628.21</v>
      </c>
      <c r="I98" s="115">
        <v>335.86</v>
      </c>
      <c r="J98" s="115">
        <v>331.22</v>
      </c>
      <c r="K98" s="115">
        <v>376.89</v>
      </c>
      <c r="L98" s="115">
        <v>415.1</v>
      </c>
      <c r="M98" s="115">
        <v>456.09</v>
      </c>
    </row>
    <row r="99" spans="1:13" x14ac:dyDescent="0.2">
      <c r="A99" s="72" t="s">
        <v>102</v>
      </c>
      <c r="B99" s="66" t="s">
        <v>103</v>
      </c>
      <c r="C99" s="117">
        <v>35.11</v>
      </c>
      <c r="D99" s="117">
        <v>34.24</v>
      </c>
      <c r="E99" s="117">
        <v>35.53</v>
      </c>
      <c r="F99" s="117">
        <v>33.85</v>
      </c>
      <c r="G99" s="117">
        <v>29.57</v>
      </c>
      <c r="H99" s="117">
        <v>24.67</v>
      </c>
      <c r="I99" s="117">
        <v>13.35</v>
      </c>
      <c r="J99" s="117">
        <v>14.26</v>
      </c>
      <c r="K99" s="117">
        <v>19.579999999999998</v>
      </c>
      <c r="L99" s="117">
        <v>21.24</v>
      </c>
      <c r="M99" s="117">
        <v>17.21</v>
      </c>
    </row>
    <row r="100" spans="1:13" x14ac:dyDescent="0.2">
      <c r="A100" s="72" t="s">
        <v>102</v>
      </c>
      <c r="B100" s="64" t="s">
        <v>104</v>
      </c>
      <c r="C100" s="117">
        <v>58.72</v>
      </c>
      <c r="D100" s="117">
        <v>67.45</v>
      </c>
      <c r="E100" s="117">
        <v>51.04</v>
      </c>
      <c r="F100" s="117">
        <v>55.5</v>
      </c>
      <c r="G100" s="117">
        <v>37.92</v>
      </c>
      <c r="H100" s="117">
        <v>28.73</v>
      </c>
      <c r="I100" s="117">
        <v>36.549999999999997</v>
      </c>
      <c r="J100" s="117">
        <v>27.4</v>
      </c>
      <c r="K100" s="117">
        <v>45.33</v>
      </c>
      <c r="L100" s="117">
        <v>35.5</v>
      </c>
      <c r="M100" s="117">
        <v>41.5</v>
      </c>
    </row>
    <row r="101" spans="1:13" x14ac:dyDescent="0.2">
      <c r="A101" s="72" t="s">
        <v>102</v>
      </c>
      <c r="B101" s="64" t="s">
        <v>105</v>
      </c>
      <c r="C101" s="117">
        <v>118.66</v>
      </c>
      <c r="D101" s="117">
        <v>95.57</v>
      </c>
      <c r="E101" s="117">
        <v>91.94</v>
      </c>
      <c r="F101" s="117">
        <v>66.02</v>
      </c>
      <c r="G101" s="117">
        <v>64.81</v>
      </c>
      <c r="H101" s="117">
        <v>51.71</v>
      </c>
      <c r="I101" s="117">
        <v>40.020000000000003</v>
      </c>
      <c r="J101" s="117">
        <v>36.32</v>
      </c>
      <c r="K101" s="117">
        <v>66.61</v>
      </c>
      <c r="L101" s="117">
        <v>62.35</v>
      </c>
      <c r="M101" s="117">
        <v>70.42</v>
      </c>
    </row>
    <row r="102" spans="1:13" x14ac:dyDescent="0.2">
      <c r="A102" s="72" t="s">
        <v>102</v>
      </c>
      <c r="B102" s="64" t="s">
        <v>106</v>
      </c>
      <c r="C102" s="117">
        <v>43.37</v>
      </c>
      <c r="D102" s="117">
        <v>57.45</v>
      </c>
      <c r="E102" s="117">
        <v>30.35</v>
      </c>
      <c r="F102" s="117">
        <v>33.57</v>
      </c>
      <c r="G102" s="117">
        <v>39.97</v>
      </c>
      <c r="H102" s="117">
        <v>38.299999999999997</v>
      </c>
      <c r="I102" s="117">
        <v>30.42</v>
      </c>
      <c r="J102" s="117">
        <v>17.98</v>
      </c>
      <c r="K102" s="117">
        <v>51.44</v>
      </c>
      <c r="L102" s="117">
        <v>65.78</v>
      </c>
      <c r="M102" s="117">
        <v>43.25</v>
      </c>
    </row>
    <row r="103" spans="1:13" x14ac:dyDescent="0.2">
      <c r="A103" s="72" t="s">
        <v>102</v>
      </c>
      <c r="B103" s="64" t="s">
        <v>107</v>
      </c>
      <c r="C103" s="117">
        <v>121.99</v>
      </c>
      <c r="D103" s="117">
        <v>95.82</v>
      </c>
      <c r="E103" s="117">
        <v>59.51</v>
      </c>
      <c r="F103" s="117">
        <v>53.63</v>
      </c>
      <c r="G103" s="117">
        <v>65.55</v>
      </c>
      <c r="H103" s="117">
        <v>41.92</v>
      </c>
      <c r="I103" s="117">
        <v>29.02</v>
      </c>
      <c r="J103" s="117">
        <v>27.68</v>
      </c>
      <c r="K103" s="117">
        <v>28.27</v>
      </c>
      <c r="L103" s="117">
        <v>33.19</v>
      </c>
      <c r="M103" s="117">
        <v>28.66</v>
      </c>
    </row>
    <row r="104" spans="1:13" x14ac:dyDescent="0.2">
      <c r="A104" s="72" t="s">
        <v>102</v>
      </c>
      <c r="B104" s="64" t="s">
        <v>108</v>
      </c>
      <c r="C104" s="117">
        <v>56.48</v>
      </c>
      <c r="D104" s="117">
        <v>60.64</v>
      </c>
      <c r="E104" s="117">
        <v>54.68</v>
      </c>
      <c r="F104" s="117">
        <v>74.489999999999995</v>
      </c>
      <c r="G104" s="117">
        <v>55.87</v>
      </c>
      <c r="H104" s="117">
        <v>68.239999999999995</v>
      </c>
      <c r="I104" s="117">
        <v>41.99</v>
      </c>
      <c r="J104" s="117">
        <v>32.15</v>
      </c>
      <c r="K104" s="117">
        <v>44.96</v>
      </c>
      <c r="L104" s="117">
        <v>42.12</v>
      </c>
      <c r="M104" s="117">
        <v>43.28</v>
      </c>
    </row>
    <row r="105" spans="1:13" x14ac:dyDescent="0.2">
      <c r="A105" s="72" t="s">
        <v>102</v>
      </c>
      <c r="B105" s="64" t="s">
        <v>331</v>
      </c>
      <c r="C105" s="192" t="s">
        <v>236</v>
      </c>
      <c r="D105" s="192" t="s">
        <v>236</v>
      </c>
      <c r="E105" s="192" t="s">
        <v>236</v>
      </c>
      <c r="F105" s="192" t="s">
        <v>236</v>
      </c>
      <c r="G105" s="192" t="s">
        <v>236</v>
      </c>
      <c r="H105" s="192" t="s">
        <v>236</v>
      </c>
      <c r="I105" s="192" t="s">
        <v>236</v>
      </c>
      <c r="J105" s="192" t="s">
        <v>236</v>
      </c>
      <c r="K105" s="192" t="s">
        <v>236</v>
      </c>
      <c r="L105" s="192">
        <v>29.02</v>
      </c>
      <c r="M105" s="192">
        <v>45.37</v>
      </c>
    </row>
    <row r="106" spans="1:13" x14ac:dyDescent="0.2">
      <c r="A106" s="72" t="s">
        <v>102</v>
      </c>
      <c r="B106" s="64" t="s">
        <v>109</v>
      </c>
      <c r="C106" s="117">
        <v>191.91</v>
      </c>
      <c r="D106" s="117">
        <v>177.89</v>
      </c>
      <c r="E106" s="117">
        <v>173.91</v>
      </c>
      <c r="F106" s="117">
        <v>136.97</v>
      </c>
      <c r="G106" s="117">
        <v>120.97</v>
      </c>
      <c r="H106" s="117">
        <v>97.94</v>
      </c>
      <c r="I106" s="117">
        <v>77.73</v>
      </c>
      <c r="J106" s="117">
        <v>59.77</v>
      </c>
      <c r="K106" s="117">
        <v>74.52</v>
      </c>
      <c r="L106" s="117">
        <v>18.010000000000002</v>
      </c>
      <c r="M106" s="117" t="s">
        <v>236</v>
      </c>
    </row>
    <row r="107" spans="1:13" x14ac:dyDescent="0.2">
      <c r="A107" s="72" t="s">
        <v>102</v>
      </c>
      <c r="B107" s="64" t="s">
        <v>110</v>
      </c>
      <c r="C107" s="117">
        <v>39.42</v>
      </c>
      <c r="D107" s="117">
        <v>36.049999999999997</v>
      </c>
      <c r="E107" s="117">
        <v>36.67</v>
      </c>
      <c r="F107" s="117">
        <v>60.13</v>
      </c>
      <c r="G107" s="117">
        <v>36.19</v>
      </c>
      <c r="H107" s="117">
        <v>30.86</v>
      </c>
      <c r="I107" s="117">
        <v>28.62</v>
      </c>
      <c r="J107" s="117">
        <v>15.99</v>
      </c>
      <c r="K107" s="117">
        <v>33.96</v>
      </c>
      <c r="L107" s="117">
        <v>20.47</v>
      </c>
      <c r="M107" s="117">
        <v>18.47</v>
      </c>
    </row>
    <row r="108" spans="1:13" x14ac:dyDescent="0.2">
      <c r="A108" s="72" t="s">
        <v>102</v>
      </c>
      <c r="B108" s="64" t="s">
        <v>111</v>
      </c>
      <c r="C108" s="117">
        <v>70.06</v>
      </c>
      <c r="D108" s="117">
        <v>54.67</v>
      </c>
      <c r="E108" s="117">
        <v>56.1</v>
      </c>
      <c r="F108" s="117">
        <v>43.06</v>
      </c>
      <c r="G108" s="117">
        <v>48.7</v>
      </c>
      <c r="H108" s="117">
        <v>30.13</v>
      </c>
      <c r="I108" s="117">
        <v>26.74</v>
      </c>
      <c r="J108" s="117">
        <v>25.65</v>
      </c>
      <c r="K108" s="117">
        <v>22.37</v>
      </c>
      <c r="L108" s="117">
        <v>34.270000000000003</v>
      </c>
      <c r="M108" s="117">
        <v>31.27</v>
      </c>
    </row>
    <row r="109" spans="1:13" x14ac:dyDescent="0.2">
      <c r="A109" s="72" t="s">
        <v>102</v>
      </c>
      <c r="B109" s="64" t="s">
        <v>112</v>
      </c>
      <c r="C109" s="117">
        <v>386.34</v>
      </c>
      <c r="D109" s="117">
        <v>333.26</v>
      </c>
      <c r="E109" s="117">
        <v>245.68</v>
      </c>
      <c r="F109" s="117">
        <v>195.63</v>
      </c>
      <c r="G109" s="117">
        <v>210.31</v>
      </c>
      <c r="H109" s="117">
        <v>150.87</v>
      </c>
      <c r="I109" s="117">
        <v>149.32</v>
      </c>
      <c r="J109" s="117">
        <v>127.21</v>
      </c>
      <c r="K109" s="117">
        <v>140.91999999999999</v>
      </c>
      <c r="L109" s="117">
        <v>181.97</v>
      </c>
      <c r="M109" s="117">
        <v>197.99</v>
      </c>
    </row>
    <row r="110" spans="1:13" x14ac:dyDescent="0.2">
      <c r="A110" s="72" t="s">
        <v>102</v>
      </c>
      <c r="B110" s="64" t="s">
        <v>113</v>
      </c>
      <c r="C110" s="117">
        <v>172.58</v>
      </c>
      <c r="D110" s="117">
        <v>143.51</v>
      </c>
      <c r="E110" s="117">
        <v>142.44</v>
      </c>
      <c r="F110" s="117">
        <v>176.14</v>
      </c>
      <c r="G110" s="117">
        <v>120.94</v>
      </c>
      <c r="H110" s="117">
        <v>137.94</v>
      </c>
      <c r="I110" s="117">
        <v>92.24</v>
      </c>
      <c r="J110" s="117">
        <v>51.85</v>
      </c>
      <c r="K110" s="117">
        <v>83.42</v>
      </c>
      <c r="L110" s="117">
        <v>72.98</v>
      </c>
      <c r="M110" s="117">
        <v>94.02</v>
      </c>
    </row>
    <row r="111" spans="1:13" x14ac:dyDescent="0.2">
      <c r="A111" s="72" t="s">
        <v>102</v>
      </c>
      <c r="B111" s="64" t="s">
        <v>114</v>
      </c>
      <c r="C111" s="117">
        <v>308.14999999999998</v>
      </c>
      <c r="D111" s="117">
        <v>240.9</v>
      </c>
      <c r="E111" s="117">
        <v>234.8</v>
      </c>
      <c r="F111" s="117">
        <v>196.71</v>
      </c>
      <c r="G111" s="117">
        <v>192.67</v>
      </c>
      <c r="H111" s="117">
        <v>178.49</v>
      </c>
      <c r="I111" s="117">
        <v>123.14</v>
      </c>
      <c r="J111" s="117">
        <v>130.04</v>
      </c>
      <c r="K111" s="117">
        <v>154.01</v>
      </c>
      <c r="L111" s="117">
        <v>172.41</v>
      </c>
      <c r="M111" s="117">
        <v>165.21</v>
      </c>
    </row>
    <row r="112" spans="1:13" x14ac:dyDescent="0.2">
      <c r="A112" s="72" t="s">
        <v>102</v>
      </c>
      <c r="B112" s="64" t="s">
        <v>115</v>
      </c>
      <c r="C112" s="117">
        <v>116.52</v>
      </c>
      <c r="D112" s="117">
        <v>93.16</v>
      </c>
      <c r="E112" s="117">
        <v>87.75</v>
      </c>
      <c r="F112" s="117">
        <v>89.11</v>
      </c>
      <c r="G112" s="117">
        <v>65.680000000000007</v>
      </c>
      <c r="H112" s="117">
        <v>59.63</v>
      </c>
      <c r="I112" s="117">
        <v>45.86</v>
      </c>
      <c r="J112" s="117">
        <v>55.17</v>
      </c>
      <c r="K112" s="117">
        <v>54</v>
      </c>
      <c r="L112" s="117">
        <v>51.61</v>
      </c>
      <c r="M112" s="117">
        <v>62.07</v>
      </c>
    </row>
    <row r="113" spans="1:13" ht="17.100000000000001" customHeight="1" x14ac:dyDescent="0.2">
      <c r="A113" s="72" t="s">
        <v>102</v>
      </c>
      <c r="B113" s="64" t="s">
        <v>116</v>
      </c>
      <c r="C113" s="117">
        <v>88.89</v>
      </c>
      <c r="D113" s="117">
        <v>116.81</v>
      </c>
      <c r="E113" s="117">
        <v>68.53</v>
      </c>
      <c r="F113" s="117">
        <v>42.27</v>
      </c>
      <c r="G113" s="117">
        <v>50.91</v>
      </c>
      <c r="H113" s="117">
        <v>54.17</v>
      </c>
      <c r="I113" s="117">
        <v>25.6</v>
      </c>
      <c r="J113" s="117">
        <v>44.57</v>
      </c>
      <c r="K113" s="117">
        <v>43.71</v>
      </c>
      <c r="L113" s="117">
        <v>58.82</v>
      </c>
      <c r="M113" s="117">
        <v>56.71</v>
      </c>
    </row>
    <row r="114" spans="1:13" x14ac:dyDescent="0.2">
      <c r="A114" s="72" t="s">
        <v>102</v>
      </c>
      <c r="B114" s="64" t="s">
        <v>117</v>
      </c>
      <c r="C114" s="117">
        <v>103.43</v>
      </c>
      <c r="D114" s="117">
        <v>83.36</v>
      </c>
      <c r="E114" s="117">
        <v>77.010000000000005</v>
      </c>
      <c r="F114" s="117">
        <v>80.069999999999993</v>
      </c>
      <c r="G114" s="117">
        <v>71.12</v>
      </c>
      <c r="H114" s="117">
        <v>65.180000000000007</v>
      </c>
      <c r="I114" s="117">
        <v>39.119999999999997</v>
      </c>
      <c r="J114" s="117">
        <v>39.39</v>
      </c>
      <c r="K114" s="117">
        <v>64.73</v>
      </c>
      <c r="L114" s="117">
        <v>59.49</v>
      </c>
      <c r="M114" s="117">
        <v>41.87</v>
      </c>
    </row>
    <row r="115" spans="1:13" ht="17.100000000000001" customHeight="1" x14ac:dyDescent="0.2">
      <c r="A115" s="72" t="s">
        <v>102</v>
      </c>
      <c r="B115" s="64" t="s">
        <v>118</v>
      </c>
      <c r="C115" s="117">
        <v>89.44</v>
      </c>
      <c r="D115" s="117">
        <v>68.790000000000006</v>
      </c>
      <c r="E115" s="117">
        <v>52.66</v>
      </c>
      <c r="F115" s="117">
        <v>58.55</v>
      </c>
      <c r="G115" s="117">
        <v>53.88</v>
      </c>
      <c r="H115" s="117">
        <v>44.11</v>
      </c>
      <c r="I115" s="117">
        <v>28.18</v>
      </c>
      <c r="J115" s="117">
        <v>22.74</v>
      </c>
      <c r="K115" s="117">
        <v>30.06</v>
      </c>
      <c r="L115" s="117">
        <v>41.32</v>
      </c>
      <c r="M115" s="117">
        <v>36.32</v>
      </c>
    </row>
    <row r="116" spans="1:13" x14ac:dyDescent="0.2">
      <c r="A116" s="72" t="s">
        <v>102</v>
      </c>
      <c r="B116" s="64" t="s">
        <v>119</v>
      </c>
      <c r="C116" s="117">
        <v>74.87</v>
      </c>
      <c r="D116" s="117">
        <v>62.35</v>
      </c>
      <c r="E116" s="117">
        <v>41.71</v>
      </c>
      <c r="F116" s="117">
        <v>49.33</v>
      </c>
      <c r="G116" s="117">
        <v>29.59</v>
      </c>
      <c r="H116" s="117">
        <v>27.74</v>
      </c>
      <c r="I116" s="117">
        <v>34.770000000000003</v>
      </c>
      <c r="J116" s="117">
        <v>15.51</v>
      </c>
      <c r="K116" s="117">
        <v>23.4</v>
      </c>
      <c r="L116" s="117">
        <v>34.39</v>
      </c>
      <c r="M116" s="117">
        <v>23.47</v>
      </c>
    </row>
    <row r="117" spans="1:13" x14ac:dyDescent="0.2">
      <c r="A117" s="72" t="s">
        <v>102</v>
      </c>
      <c r="B117" s="64" t="s">
        <v>120</v>
      </c>
      <c r="C117" s="117">
        <v>69.599999999999994</v>
      </c>
      <c r="D117" s="117">
        <v>73.78</v>
      </c>
      <c r="E117" s="117">
        <v>79.430000000000007</v>
      </c>
      <c r="F117" s="117">
        <v>53.64</v>
      </c>
      <c r="G117" s="117">
        <v>61.78</v>
      </c>
      <c r="H117" s="117">
        <v>63.25</v>
      </c>
      <c r="I117" s="117">
        <v>33.14</v>
      </c>
      <c r="J117" s="117">
        <v>36.68</v>
      </c>
      <c r="K117" s="117">
        <v>40.22</v>
      </c>
      <c r="L117" s="117">
        <v>46.19</v>
      </c>
      <c r="M117" s="117">
        <v>36.86</v>
      </c>
    </row>
    <row r="118" spans="1:13" x14ac:dyDescent="0.2">
      <c r="A118" s="72" t="s">
        <v>102</v>
      </c>
      <c r="B118" s="64" t="s">
        <v>121</v>
      </c>
      <c r="C118" s="117">
        <v>110.42</v>
      </c>
      <c r="D118" s="117">
        <v>97.03</v>
      </c>
      <c r="E118" s="117">
        <v>79.31</v>
      </c>
      <c r="F118" s="117">
        <v>44.49</v>
      </c>
      <c r="G118" s="117">
        <v>60.89</v>
      </c>
      <c r="H118" s="117">
        <v>49.39</v>
      </c>
      <c r="I118" s="117">
        <v>22.92</v>
      </c>
      <c r="J118" s="117">
        <v>33.380000000000003</v>
      </c>
      <c r="K118" s="117">
        <v>54.48</v>
      </c>
      <c r="L118" s="117">
        <v>48.37</v>
      </c>
      <c r="M118" s="117">
        <v>36.79</v>
      </c>
    </row>
    <row r="119" spans="1:13" x14ac:dyDescent="0.2">
      <c r="A119" s="72" t="s">
        <v>102</v>
      </c>
      <c r="B119" s="64" t="s">
        <v>122</v>
      </c>
      <c r="C119" s="117">
        <v>72.540000000000006</v>
      </c>
      <c r="D119" s="117">
        <v>39.869999999999997</v>
      </c>
      <c r="E119" s="117">
        <v>54.8</v>
      </c>
      <c r="F119" s="117">
        <v>34.33</v>
      </c>
      <c r="G119" s="117">
        <v>45.48</v>
      </c>
      <c r="H119" s="117">
        <v>30.78</v>
      </c>
      <c r="I119" s="117">
        <v>23.68</v>
      </c>
      <c r="J119" s="117">
        <v>23.5</v>
      </c>
      <c r="K119" s="117">
        <v>38</v>
      </c>
      <c r="L119" s="117">
        <v>27.71</v>
      </c>
      <c r="M119" s="117">
        <v>26.97</v>
      </c>
    </row>
    <row r="120" spans="1:13" x14ac:dyDescent="0.2">
      <c r="A120" s="72" t="s">
        <v>102</v>
      </c>
      <c r="B120" s="64" t="s">
        <v>123</v>
      </c>
      <c r="C120" s="117">
        <v>33.56</v>
      </c>
      <c r="D120" s="117">
        <v>29.44</v>
      </c>
      <c r="E120" s="117">
        <v>35.520000000000003</v>
      </c>
      <c r="F120" s="117">
        <v>29.76</v>
      </c>
      <c r="G120" s="117">
        <v>29.53</v>
      </c>
      <c r="H120" s="117">
        <v>19.600000000000001</v>
      </c>
      <c r="I120" s="117">
        <v>25.43</v>
      </c>
      <c r="J120" s="117">
        <v>22.99</v>
      </c>
      <c r="K120" s="117">
        <v>23.77</v>
      </c>
      <c r="L120" s="117">
        <v>23.38</v>
      </c>
      <c r="M120" s="117">
        <v>21.38</v>
      </c>
    </row>
    <row r="121" spans="1:13" x14ac:dyDescent="0.2">
      <c r="A121" s="72" t="s">
        <v>102</v>
      </c>
      <c r="B121" s="64" t="s">
        <v>332</v>
      </c>
      <c r="C121" s="192" t="s">
        <v>236</v>
      </c>
      <c r="D121" s="192" t="s">
        <v>236</v>
      </c>
      <c r="E121" s="192" t="s">
        <v>236</v>
      </c>
      <c r="F121" s="192" t="s">
        <v>236</v>
      </c>
      <c r="G121" s="192" t="s">
        <v>236</v>
      </c>
      <c r="H121" s="192" t="s">
        <v>236</v>
      </c>
      <c r="I121" s="192" t="s">
        <v>236</v>
      </c>
      <c r="J121" s="192" t="s">
        <v>236</v>
      </c>
      <c r="K121" s="192" t="s">
        <v>236</v>
      </c>
      <c r="L121" s="192">
        <v>28.99</v>
      </c>
      <c r="M121" s="192">
        <v>28.49</v>
      </c>
    </row>
    <row r="122" spans="1:13" x14ac:dyDescent="0.2">
      <c r="A122" s="72" t="s">
        <v>102</v>
      </c>
      <c r="B122" s="64" t="s">
        <v>124</v>
      </c>
      <c r="C122" s="117">
        <v>107.38</v>
      </c>
      <c r="D122" s="117">
        <v>97.17</v>
      </c>
      <c r="E122" s="117">
        <v>71.680000000000007</v>
      </c>
      <c r="F122" s="117">
        <v>44.91</v>
      </c>
      <c r="G122" s="117">
        <v>48.11</v>
      </c>
      <c r="H122" s="117">
        <v>34.47</v>
      </c>
      <c r="I122" s="117">
        <v>36.159999999999997</v>
      </c>
      <c r="J122" s="117">
        <v>44.49</v>
      </c>
      <c r="K122" s="117">
        <v>42.85</v>
      </c>
      <c r="L122" s="117">
        <v>62.23</v>
      </c>
      <c r="M122" s="117">
        <v>40.01</v>
      </c>
    </row>
    <row r="123" spans="1:13" x14ac:dyDescent="0.2">
      <c r="A123" s="223" t="s">
        <v>102</v>
      </c>
      <c r="B123" s="229" t="s">
        <v>125</v>
      </c>
      <c r="C123" s="225">
        <v>131.12</v>
      </c>
      <c r="D123" s="225">
        <v>65.95</v>
      </c>
      <c r="E123" s="225">
        <v>52.35</v>
      </c>
      <c r="F123" s="225">
        <v>45.42</v>
      </c>
      <c r="G123" s="225">
        <v>74.84</v>
      </c>
      <c r="H123" s="225">
        <v>68.17</v>
      </c>
      <c r="I123" s="225">
        <v>28.32</v>
      </c>
      <c r="J123" s="225">
        <v>33.549999999999997</v>
      </c>
      <c r="K123" s="225">
        <v>27.99</v>
      </c>
      <c r="L123" s="225">
        <v>30.19</v>
      </c>
      <c r="M123" s="225">
        <v>45.18</v>
      </c>
    </row>
    <row r="124" spans="1:13" x14ac:dyDescent="0.2">
      <c r="A124" s="114" t="s">
        <v>102</v>
      </c>
      <c r="B124" s="65" t="s">
        <v>126</v>
      </c>
      <c r="C124" s="115">
        <v>2600.56</v>
      </c>
      <c r="D124" s="115">
        <v>2225.15</v>
      </c>
      <c r="E124" s="115">
        <v>1913.37</v>
      </c>
      <c r="F124" s="115">
        <v>1697.57</v>
      </c>
      <c r="G124" s="115">
        <v>1615.3</v>
      </c>
      <c r="H124" s="115">
        <v>1396.28</v>
      </c>
      <c r="I124" s="115">
        <v>1032.32</v>
      </c>
      <c r="J124" s="115">
        <v>938.28</v>
      </c>
      <c r="K124" s="115">
        <v>1208.6099999999999</v>
      </c>
      <c r="L124" s="115">
        <v>1302</v>
      </c>
      <c r="M124" s="115">
        <v>1252.78</v>
      </c>
    </row>
    <row r="125" spans="1:13" x14ac:dyDescent="0.2">
      <c r="A125" s="72" t="s">
        <v>213</v>
      </c>
      <c r="B125" s="66" t="s">
        <v>214</v>
      </c>
      <c r="C125" s="117">
        <v>30.51</v>
      </c>
      <c r="D125" s="117">
        <v>27.3</v>
      </c>
      <c r="E125" s="117">
        <v>27.69</v>
      </c>
      <c r="F125" s="117">
        <v>28.22</v>
      </c>
      <c r="G125" s="117">
        <v>17.11</v>
      </c>
      <c r="H125" s="117">
        <v>25.3</v>
      </c>
      <c r="I125" s="117">
        <v>19.12</v>
      </c>
      <c r="J125" s="117" t="s">
        <v>71</v>
      </c>
      <c r="K125" s="117">
        <v>15.3</v>
      </c>
      <c r="L125" s="117">
        <v>19.64</v>
      </c>
      <c r="M125" s="117">
        <v>14.48</v>
      </c>
    </row>
    <row r="126" spans="1:13" x14ac:dyDescent="0.2">
      <c r="A126" s="72" t="s">
        <v>213</v>
      </c>
      <c r="B126" s="64" t="s">
        <v>215</v>
      </c>
      <c r="C126" s="117">
        <v>54.67</v>
      </c>
      <c r="D126" s="117">
        <v>57.15</v>
      </c>
      <c r="E126" s="117">
        <v>33.18</v>
      </c>
      <c r="F126" s="117">
        <v>26.85</v>
      </c>
      <c r="G126" s="117">
        <v>26.56</v>
      </c>
      <c r="H126" s="117">
        <v>27.04</v>
      </c>
      <c r="I126" s="117">
        <v>32.619999999999997</v>
      </c>
      <c r="J126" s="117">
        <v>39.450000000000003</v>
      </c>
      <c r="K126" s="117">
        <v>36.14</v>
      </c>
      <c r="L126" s="117">
        <v>46.25</v>
      </c>
      <c r="M126" s="117">
        <v>26.24</v>
      </c>
    </row>
    <row r="127" spans="1:13" x14ac:dyDescent="0.2">
      <c r="A127" s="72" t="s">
        <v>213</v>
      </c>
      <c r="B127" s="64" t="s">
        <v>216</v>
      </c>
      <c r="C127" s="117">
        <v>103.68</v>
      </c>
      <c r="D127" s="117">
        <v>133.49</v>
      </c>
      <c r="E127" s="117">
        <v>116.79</v>
      </c>
      <c r="F127" s="117">
        <v>138.94999999999999</v>
      </c>
      <c r="G127" s="117">
        <v>100.4</v>
      </c>
      <c r="H127" s="117">
        <v>90.45</v>
      </c>
      <c r="I127" s="117">
        <v>92.5</v>
      </c>
      <c r="J127" s="117">
        <v>69.430000000000007</v>
      </c>
      <c r="K127" s="117">
        <v>72.98</v>
      </c>
      <c r="L127" s="117">
        <v>94.01</v>
      </c>
      <c r="M127" s="117">
        <v>83.89</v>
      </c>
    </row>
    <row r="128" spans="1:13" x14ac:dyDescent="0.2">
      <c r="A128" s="72" t="s">
        <v>213</v>
      </c>
      <c r="B128" s="64" t="s">
        <v>217</v>
      </c>
      <c r="C128" s="117">
        <v>150.24</v>
      </c>
      <c r="D128" s="117">
        <v>162.25</v>
      </c>
      <c r="E128" s="117">
        <v>139.77000000000001</v>
      </c>
      <c r="F128" s="117">
        <v>82.84</v>
      </c>
      <c r="G128" s="117">
        <v>69.36</v>
      </c>
      <c r="H128" s="117">
        <v>105.94</v>
      </c>
      <c r="I128" s="117">
        <v>75.78</v>
      </c>
      <c r="J128" s="117">
        <v>98.21</v>
      </c>
      <c r="K128" s="117">
        <v>52.56</v>
      </c>
      <c r="L128" s="117">
        <v>69.95</v>
      </c>
      <c r="M128" s="117">
        <v>51.24</v>
      </c>
    </row>
    <row r="129" spans="1:13" x14ac:dyDescent="0.2">
      <c r="A129" s="72" t="s">
        <v>213</v>
      </c>
      <c r="B129" s="64" t="s">
        <v>218</v>
      </c>
      <c r="C129" s="117">
        <v>458.06</v>
      </c>
      <c r="D129" s="117">
        <v>380.96</v>
      </c>
      <c r="E129" s="117">
        <v>262.79000000000002</v>
      </c>
      <c r="F129" s="117">
        <v>285.91000000000003</v>
      </c>
      <c r="G129" s="117">
        <v>221.53</v>
      </c>
      <c r="H129" s="117">
        <v>241.62</v>
      </c>
      <c r="I129" s="117">
        <v>194.12</v>
      </c>
      <c r="J129" s="117">
        <v>199.41</v>
      </c>
      <c r="K129" s="117">
        <v>132.63999999999999</v>
      </c>
      <c r="L129" s="117">
        <v>123.82</v>
      </c>
      <c r="M129" s="117">
        <v>93.12</v>
      </c>
    </row>
    <row r="130" spans="1:13" x14ac:dyDescent="0.2">
      <c r="A130" s="72" t="s">
        <v>213</v>
      </c>
      <c r="B130" s="64" t="s">
        <v>219</v>
      </c>
      <c r="C130" s="117">
        <v>60.36</v>
      </c>
      <c r="D130" s="117">
        <v>46.17</v>
      </c>
      <c r="E130" s="117">
        <v>39.380000000000003</v>
      </c>
      <c r="F130" s="117">
        <v>42.87</v>
      </c>
      <c r="G130" s="117">
        <v>37.549999999999997</v>
      </c>
      <c r="H130" s="117">
        <v>59.8</v>
      </c>
      <c r="I130" s="117">
        <v>31.39</v>
      </c>
      <c r="J130" s="117">
        <v>27.33</v>
      </c>
      <c r="K130" s="117">
        <v>29.3</v>
      </c>
      <c r="L130" s="117">
        <v>39.49</v>
      </c>
      <c r="M130" s="117">
        <v>24.68</v>
      </c>
    </row>
    <row r="131" spans="1:13" x14ac:dyDescent="0.2">
      <c r="A131" s="72" t="s">
        <v>213</v>
      </c>
      <c r="B131" s="64" t="s">
        <v>220</v>
      </c>
      <c r="C131" s="117">
        <v>657.72</v>
      </c>
      <c r="D131" s="117">
        <v>443.53</v>
      </c>
      <c r="E131" s="117">
        <v>317.06</v>
      </c>
      <c r="F131" s="117">
        <v>282.33</v>
      </c>
      <c r="G131" s="117">
        <v>211.03</v>
      </c>
      <c r="H131" s="117">
        <v>192.61</v>
      </c>
      <c r="I131" s="117">
        <v>245.24</v>
      </c>
      <c r="J131" s="117">
        <v>217.97</v>
      </c>
      <c r="K131" s="117">
        <v>249.07</v>
      </c>
      <c r="L131" s="117">
        <v>288.41000000000003</v>
      </c>
      <c r="M131" s="117">
        <v>241.2</v>
      </c>
    </row>
    <row r="132" spans="1:13" x14ac:dyDescent="0.2">
      <c r="A132" s="72" t="s">
        <v>213</v>
      </c>
      <c r="B132" s="64" t="s">
        <v>221</v>
      </c>
      <c r="C132" s="117">
        <v>108.65</v>
      </c>
      <c r="D132" s="117">
        <v>88.33</v>
      </c>
      <c r="E132" s="117">
        <v>69.760000000000005</v>
      </c>
      <c r="F132" s="117">
        <v>59.39</v>
      </c>
      <c r="G132" s="117">
        <v>69.38</v>
      </c>
      <c r="H132" s="117">
        <v>45.31</v>
      </c>
      <c r="I132" s="117">
        <v>36.99</v>
      </c>
      <c r="J132" s="117">
        <v>32.56</v>
      </c>
      <c r="K132" s="117">
        <v>61.02</v>
      </c>
      <c r="L132" s="117">
        <v>61.09</v>
      </c>
      <c r="M132" s="117">
        <v>58.24</v>
      </c>
    </row>
    <row r="133" spans="1:13" x14ac:dyDescent="0.2">
      <c r="A133" s="72" t="s">
        <v>213</v>
      </c>
      <c r="B133" s="64" t="s">
        <v>222</v>
      </c>
      <c r="C133" s="117">
        <v>109.14</v>
      </c>
      <c r="D133" s="117">
        <v>106.53</v>
      </c>
      <c r="E133" s="117">
        <v>114.57</v>
      </c>
      <c r="F133" s="117">
        <v>73.47</v>
      </c>
      <c r="G133" s="117">
        <v>70.48</v>
      </c>
      <c r="H133" s="117">
        <v>45.13</v>
      </c>
      <c r="I133" s="117">
        <v>41.87</v>
      </c>
      <c r="J133" s="117">
        <v>36.979999999999997</v>
      </c>
      <c r="K133" s="117">
        <v>54.56</v>
      </c>
      <c r="L133" s="117">
        <v>46.61</v>
      </c>
      <c r="M133" s="117">
        <v>37.72</v>
      </c>
    </row>
    <row r="134" spans="1:13" x14ac:dyDescent="0.2">
      <c r="A134" s="72" t="s">
        <v>213</v>
      </c>
      <c r="B134" s="64" t="s">
        <v>223</v>
      </c>
      <c r="C134" s="117">
        <v>211.37</v>
      </c>
      <c r="D134" s="117">
        <v>175.91</v>
      </c>
      <c r="E134" s="117">
        <v>160.72999999999999</v>
      </c>
      <c r="F134" s="117">
        <v>144.96</v>
      </c>
      <c r="G134" s="117">
        <v>125.4</v>
      </c>
      <c r="H134" s="117">
        <v>125.92</v>
      </c>
      <c r="I134" s="117">
        <v>170</v>
      </c>
      <c r="J134" s="117">
        <v>89.73</v>
      </c>
      <c r="K134" s="117">
        <v>109.12</v>
      </c>
      <c r="L134" s="117">
        <v>130.51</v>
      </c>
      <c r="M134" s="117">
        <v>108.63</v>
      </c>
    </row>
    <row r="135" spans="1:13" x14ac:dyDescent="0.2">
      <c r="A135" s="72" t="s">
        <v>213</v>
      </c>
      <c r="B135" s="64" t="s">
        <v>224</v>
      </c>
      <c r="C135" s="117">
        <v>116.54</v>
      </c>
      <c r="D135" s="117">
        <v>48.94</v>
      </c>
      <c r="E135" s="117">
        <v>88.12</v>
      </c>
      <c r="F135" s="117">
        <v>71.16</v>
      </c>
      <c r="G135" s="117">
        <v>72.61</v>
      </c>
      <c r="H135" s="117">
        <v>85.95</v>
      </c>
      <c r="I135" s="117">
        <v>57.2</v>
      </c>
      <c r="J135" s="117">
        <v>56.07</v>
      </c>
      <c r="K135" s="117">
        <v>39.659999999999997</v>
      </c>
      <c r="L135" s="117">
        <v>43.7</v>
      </c>
      <c r="M135" s="117">
        <v>39.299999999999997</v>
      </c>
    </row>
    <row r="136" spans="1:13" x14ac:dyDescent="0.2">
      <c r="A136" s="72" t="s">
        <v>213</v>
      </c>
      <c r="B136" s="64" t="s">
        <v>225</v>
      </c>
      <c r="C136" s="117">
        <v>52.76</v>
      </c>
      <c r="D136" s="117">
        <v>62.71</v>
      </c>
      <c r="E136" s="117">
        <v>71.73</v>
      </c>
      <c r="F136" s="117">
        <v>53.31</v>
      </c>
      <c r="G136" s="117">
        <v>31.47</v>
      </c>
      <c r="H136" s="117">
        <v>52.66</v>
      </c>
      <c r="I136" s="117">
        <v>35.69</v>
      </c>
      <c r="J136" s="117">
        <v>33.43</v>
      </c>
      <c r="K136" s="117">
        <v>29.6</v>
      </c>
      <c r="L136" s="117">
        <v>38.9</v>
      </c>
      <c r="M136" s="117">
        <v>18.7</v>
      </c>
    </row>
    <row r="137" spans="1:13" x14ac:dyDescent="0.2">
      <c r="A137" s="72" t="s">
        <v>213</v>
      </c>
      <c r="B137" s="64" t="s">
        <v>226</v>
      </c>
      <c r="C137" s="117">
        <v>58.33</v>
      </c>
      <c r="D137" s="117">
        <v>71.8</v>
      </c>
      <c r="E137" s="117">
        <v>55.67</v>
      </c>
      <c r="F137" s="117">
        <v>60.79</v>
      </c>
      <c r="G137" s="117">
        <v>53.57</v>
      </c>
      <c r="H137" s="117">
        <v>53.94</v>
      </c>
      <c r="I137" s="117">
        <v>39.74</v>
      </c>
      <c r="J137" s="117">
        <v>23.74</v>
      </c>
      <c r="K137" s="117">
        <v>35.229999999999997</v>
      </c>
      <c r="L137" s="117">
        <v>31.58</v>
      </c>
      <c r="M137" s="117">
        <v>16.989999999999998</v>
      </c>
    </row>
    <row r="138" spans="1:13" x14ac:dyDescent="0.2">
      <c r="A138" s="72" t="s">
        <v>213</v>
      </c>
      <c r="B138" s="64" t="s">
        <v>227</v>
      </c>
      <c r="C138" s="117">
        <v>105.17</v>
      </c>
      <c r="D138" s="117">
        <v>91.51</v>
      </c>
      <c r="E138" s="117">
        <v>68.47</v>
      </c>
      <c r="F138" s="117">
        <v>87.27</v>
      </c>
      <c r="G138" s="117">
        <v>73.16</v>
      </c>
      <c r="H138" s="117">
        <v>64.2</v>
      </c>
      <c r="I138" s="117">
        <v>69.02</v>
      </c>
      <c r="J138" s="117">
        <v>39.130000000000003</v>
      </c>
      <c r="K138" s="117">
        <v>40.369999999999997</v>
      </c>
      <c r="L138" s="117">
        <v>32.299999999999997</v>
      </c>
      <c r="M138" s="117">
        <v>28.52</v>
      </c>
    </row>
    <row r="139" spans="1:13" x14ac:dyDescent="0.2">
      <c r="A139" s="72" t="s">
        <v>213</v>
      </c>
      <c r="B139" s="64" t="s">
        <v>228</v>
      </c>
      <c r="C139" s="117">
        <v>144.46</v>
      </c>
      <c r="D139" s="117">
        <v>138.99</v>
      </c>
      <c r="E139" s="117">
        <v>106.14</v>
      </c>
      <c r="F139" s="117">
        <v>113.72</v>
      </c>
      <c r="G139" s="117">
        <v>100.39</v>
      </c>
      <c r="H139" s="117">
        <v>121.18</v>
      </c>
      <c r="I139" s="117">
        <v>121.57</v>
      </c>
      <c r="J139" s="117">
        <v>96.45</v>
      </c>
      <c r="K139" s="117">
        <v>106.48</v>
      </c>
      <c r="L139" s="117">
        <v>77.84</v>
      </c>
      <c r="M139" s="117">
        <v>110.9</v>
      </c>
    </row>
    <row r="140" spans="1:13" x14ac:dyDescent="0.2">
      <c r="A140" s="72" t="s">
        <v>213</v>
      </c>
      <c r="B140" s="64" t="s">
        <v>229</v>
      </c>
      <c r="C140" s="117">
        <v>53.45</v>
      </c>
      <c r="D140" s="117">
        <v>45.93</v>
      </c>
      <c r="E140" s="117">
        <v>46.57</v>
      </c>
      <c r="F140" s="117">
        <v>49.17</v>
      </c>
      <c r="G140" s="117">
        <v>21.87</v>
      </c>
      <c r="H140" s="117">
        <v>23.57</v>
      </c>
      <c r="I140" s="117">
        <v>29.42</v>
      </c>
      <c r="J140" s="117">
        <v>23.31</v>
      </c>
      <c r="K140" s="117">
        <v>28.53</v>
      </c>
      <c r="L140" s="117">
        <v>23.66</v>
      </c>
      <c r="M140" s="117">
        <v>13.97</v>
      </c>
    </row>
    <row r="141" spans="1:13" x14ac:dyDescent="0.2">
      <c r="A141" s="72" t="s">
        <v>213</v>
      </c>
      <c r="B141" s="64" t="s">
        <v>230</v>
      </c>
      <c r="C141" s="117">
        <v>328.36</v>
      </c>
      <c r="D141" s="117">
        <v>281.81</v>
      </c>
      <c r="E141" s="117">
        <v>155.25</v>
      </c>
      <c r="F141" s="117">
        <v>129.77000000000001</v>
      </c>
      <c r="G141" s="117">
        <v>83.22</v>
      </c>
      <c r="H141" s="117">
        <v>79.510000000000005</v>
      </c>
      <c r="I141" s="117">
        <v>60</v>
      </c>
      <c r="J141" s="117">
        <v>85.76</v>
      </c>
      <c r="K141" s="117">
        <v>81.28</v>
      </c>
      <c r="L141" s="117">
        <v>71.83</v>
      </c>
      <c r="M141" s="117">
        <v>102.37</v>
      </c>
    </row>
    <row r="142" spans="1:13" x14ac:dyDescent="0.2">
      <c r="A142" s="72" t="s">
        <v>213</v>
      </c>
      <c r="B142" s="64" t="s">
        <v>231</v>
      </c>
      <c r="C142" s="117">
        <v>41.62</v>
      </c>
      <c r="D142" s="117">
        <v>34.29</v>
      </c>
      <c r="E142" s="117">
        <v>28.55</v>
      </c>
      <c r="F142" s="117">
        <v>30.4</v>
      </c>
      <c r="G142" s="117">
        <v>22.38</v>
      </c>
      <c r="H142" s="117">
        <v>10.9</v>
      </c>
      <c r="I142" s="117">
        <v>26.45</v>
      </c>
      <c r="J142" s="117">
        <v>22.38</v>
      </c>
      <c r="K142" s="117">
        <v>22.27</v>
      </c>
      <c r="L142" s="117">
        <v>15.77</v>
      </c>
      <c r="M142" s="117">
        <v>11.45</v>
      </c>
    </row>
    <row r="143" spans="1:13" x14ac:dyDescent="0.2">
      <c r="A143" s="223" t="s">
        <v>213</v>
      </c>
      <c r="B143" s="229" t="s">
        <v>232</v>
      </c>
      <c r="C143" s="225">
        <v>36.479999999999997</v>
      </c>
      <c r="D143" s="225">
        <v>43.32</v>
      </c>
      <c r="E143" s="225">
        <v>34.6</v>
      </c>
      <c r="F143" s="225">
        <v>26.02</v>
      </c>
      <c r="G143" s="225">
        <v>30.76</v>
      </c>
      <c r="H143" s="225">
        <v>14.3</v>
      </c>
      <c r="I143" s="225">
        <v>20.11</v>
      </c>
      <c r="J143" s="225">
        <v>17.010000000000002</v>
      </c>
      <c r="K143" s="225">
        <v>29.43</v>
      </c>
      <c r="L143" s="225">
        <v>17.62</v>
      </c>
      <c r="M143" s="225">
        <v>13.43</v>
      </c>
    </row>
    <row r="144" spans="1:13" x14ac:dyDescent="0.2">
      <c r="A144" s="114" t="s">
        <v>213</v>
      </c>
      <c r="B144" s="65" t="s">
        <v>233</v>
      </c>
      <c r="C144" s="115">
        <v>2881.57</v>
      </c>
      <c r="D144" s="115">
        <v>2440.94</v>
      </c>
      <c r="E144" s="115">
        <v>1936.82</v>
      </c>
      <c r="F144" s="115">
        <v>1787.4</v>
      </c>
      <c r="G144" s="115">
        <v>1438.22</v>
      </c>
      <c r="H144" s="115">
        <v>1465.33</v>
      </c>
      <c r="I144" s="115">
        <v>1398.83</v>
      </c>
      <c r="J144" s="115">
        <v>1217.33</v>
      </c>
      <c r="K144" s="115">
        <v>1225.54</v>
      </c>
      <c r="L144" s="115">
        <v>1272.99</v>
      </c>
      <c r="M144" s="115">
        <v>1095.06</v>
      </c>
    </row>
    <row r="145" spans="1:13" x14ac:dyDescent="0.2">
      <c r="A145" s="72" t="s">
        <v>234</v>
      </c>
      <c r="B145" s="66" t="s">
        <v>235</v>
      </c>
      <c r="C145" s="117">
        <v>69.08</v>
      </c>
      <c r="D145" s="117">
        <v>50.05</v>
      </c>
      <c r="E145" s="117">
        <v>55.24</v>
      </c>
      <c r="F145" s="117">
        <v>44.08</v>
      </c>
      <c r="G145" s="117">
        <v>35.83</v>
      </c>
      <c r="H145" s="117">
        <v>18.48</v>
      </c>
      <c r="I145" s="117">
        <v>13.62</v>
      </c>
      <c r="J145" s="117" t="s">
        <v>71</v>
      </c>
      <c r="K145" s="117">
        <v>12.01</v>
      </c>
      <c r="L145" s="117">
        <v>13.83</v>
      </c>
      <c r="M145" s="117">
        <v>15.64</v>
      </c>
    </row>
    <row r="146" spans="1:13" x14ac:dyDescent="0.2">
      <c r="A146" s="72" t="s">
        <v>234</v>
      </c>
      <c r="B146" s="64" t="s">
        <v>326</v>
      </c>
      <c r="C146" s="117">
        <v>55.68</v>
      </c>
      <c r="D146" s="117">
        <v>56.78</v>
      </c>
      <c r="E146" s="117">
        <v>53.4</v>
      </c>
      <c r="F146" s="117">
        <v>57.6</v>
      </c>
      <c r="G146" s="117">
        <v>52.16</v>
      </c>
      <c r="H146" s="117" t="s">
        <v>236</v>
      </c>
      <c r="I146" s="117" t="s">
        <v>236</v>
      </c>
      <c r="J146" s="117" t="s">
        <v>236</v>
      </c>
      <c r="K146" s="117" t="s">
        <v>236</v>
      </c>
      <c r="L146" s="117" t="s">
        <v>236</v>
      </c>
      <c r="M146" s="117" t="s">
        <v>236</v>
      </c>
    </row>
    <row r="147" spans="1:13" x14ac:dyDescent="0.2">
      <c r="A147" s="72" t="s">
        <v>234</v>
      </c>
      <c r="B147" s="64" t="s">
        <v>327</v>
      </c>
      <c r="C147" s="117" t="s">
        <v>236</v>
      </c>
      <c r="D147" s="117" t="s">
        <v>236</v>
      </c>
      <c r="E147" s="117" t="s">
        <v>236</v>
      </c>
      <c r="F147" s="117" t="s">
        <v>236</v>
      </c>
      <c r="G147" s="117" t="s">
        <v>236</v>
      </c>
      <c r="H147" s="117">
        <v>91.56</v>
      </c>
      <c r="I147" s="117">
        <v>86.96</v>
      </c>
      <c r="J147" s="117">
        <v>64.5</v>
      </c>
      <c r="K147" s="117">
        <v>90.77</v>
      </c>
      <c r="L147" s="117">
        <v>58.03</v>
      </c>
      <c r="M147" s="117">
        <v>47.57</v>
      </c>
    </row>
    <row r="148" spans="1:13" x14ac:dyDescent="0.2">
      <c r="A148" s="72" t="s">
        <v>234</v>
      </c>
      <c r="B148" s="64" t="s">
        <v>237</v>
      </c>
      <c r="C148" s="117">
        <v>283.49</v>
      </c>
      <c r="D148" s="117">
        <v>244.12</v>
      </c>
      <c r="E148" s="117">
        <v>181.33</v>
      </c>
      <c r="F148" s="117">
        <v>157.30000000000001</v>
      </c>
      <c r="G148" s="117">
        <v>138.56</v>
      </c>
      <c r="H148" s="117">
        <v>121.27</v>
      </c>
      <c r="I148" s="117">
        <v>82.42</v>
      </c>
      <c r="J148" s="117">
        <v>83.76</v>
      </c>
      <c r="K148" s="117">
        <v>86.3</v>
      </c>
      <c r="L148" s="117">
        <v>77.489999999999995</v>
      </c>
      <c r="M148" s="117">
        <v>65.180000000000007</v>
      </c>
    </row>
    <row r="149" spans="1:13" x14ac:dyDescent="0.2">
      <c r="A149" s="72" t="s">
        <v>234</v>
      </c>
      <c r="B149" s="64" t="s">
        <v>238</v>
      </c>
      <c r="C149" s="117">
        <v>174.2</v>
      </c>
      <c r="D149" s="117">
        <v>146.27000000000001</v>
      </c>
      <c r="E149" s="117">
        <v>135.44</v>
      </c>
      <c r="F149" s="117">
        <v>102.93</v>
      </c>
      <c r="G149" s="117">
        <v>75.16</v>
      </c>
      <c r="H149" s="117">
        <v>95.01</v>
      </c>
      <c r="I149" s="117">
        <v>79.34</v>
      </c>
      <c r="J149" s="117">
        <v>58.8</v>
      </c>
      <c r="K149" s="117">
        <v>43.28</v>
      </c>
      <c r="L149" s="117">
        <v>72.95</v>
      </c>
      <c r="M149" s="117">
        <v>78.3</v>
      </c>
    </row>
    <row r="150" spans="1:13" x14ac:dyDescent="0.2">
      <c r="A150" s="72" t="s">
        <v>234</v>
      </c>
      <c r="B150" s="64" t="s">
        <v>239</v>
      </c>
      <c r="C150" s="117">
        <v>210.02</v>
      </c>
      <c r="D150" s="117">
        <v>188.13</v>
      </c>
      <c r="E150" s="117">
        <v>169.14</v>
      </c>
      <c r="F150" s="117">
        <v>139.99</v>
      </c>
      <c r="G150" s="117">
        <v>159.13999999999999</v>
      </c>
      <c r="H150" s="117">
        <v>154.85</v>
      </c>
      <c r="I150" s="117">
        <v>110.84</v>
      </c>
      <c r="J150" s="117">
        <v>60.19</v>
      </c>
      <c r="K150" s="117">
        <v>88.62</v>
      </c>
      <c r="L150" s="117">
        <v>97.94</v>
      </c>
      <c r="M150" s="117">
        <v>94.65</v>
      </c>
    </row>
    <row r="151" spans="1:13" x14ac:dyDescent="0.2">
      <c r="A151" s="72" t="s">
        <v>234</v>
      </c>
      <c r="B151" s="64" t="s">
        <v>328</v>
      </c>
      <c r="C151" s="117" t="s">
        <v>236</v>
      </c>
      <c r="D151" s="117" t="s">
        <v>236</v>
      </c>
      <c r="E151" s="117" t="s">
        <v>236</v>
      </c>
      <c r="F151" s="117" t="s">
        <v>236</v>
      </c>
      <c r="G151" s="117" t="s">
        <v>236</v>
      </c>
      <c r="H151" s="117">
        <v>76.95</v>
      </c>
      <c r="I151" s="117">
        <v>75.59</v>
      </c>
      <c r="J151" s="117">
        <v>47.1</v>
      </c>
      <c r="K151" s="117">
        <v>52.47</v>
      </c>
      <c r="L151" s="117">
        <v>34.119999999999997</v>
      </c>
      <c r="M151" s="117">
        <v>40.96</v>
      </c>
    </row>
    <row r="152" spans="1:13" x14ac:dyDescent="0.2">
      <c r="A152" s="72" t="s">
        <v>234</v>
      </c>
      <c r="B152" s="64" t="s">
        <v>328</v>
      </c>
      <c r="C152" s="117">
        <v>95.42</v>
      </c>
      <c r="D152" s="117">
        <v>76.33</v>
      </c>
      <c r="E152" s="117">
        <v>66.84</v>
      </c>
      <c r="F152" s="117">
        <v>98.43</v>
      </c>
      <c r="G152" s="117">
        <v>109.23</v>
      </c>
      <c r="H152" s="117" t="s">
        <v>236</v>
      </c>
      <c r="I152" s="117" t="s">
        <v>236</v>
      </c>
      <c r="J152" s="117" t="s">
        <v>236</v>
      </c>
      <c r="K152" s="117" t="s">
        <v>236</v>
      </c>
      <c r="L152" s="117" t="s">
        <v>236</v>
      </c>
      <c r="M152" s="117" t="s">
        <v>236</v>
      </c>
    </row>
    <row r="153" spans="1:13" x14ac:dyDescent="0.2">
      <c r="A153" s="72" t="s">
        <v>234</v>
      </c>
      <c r="B153" s="64" t="s">
        <v>240</v>
      </c>
      <c r="C153" s="117">
        <v>207.71</v>
      </c>
      <c r="D153" s="117">
        <v>161.12</v>
      </c>
      <c r="E153" s="117">
        <v>165.55</v>
      </c>
      <c r="F153" s="117">
        <v>150.38999999999999</v>
      </c>
      <c r="G153" s="117">
        <v>41.54</v>
      </c>
      <c r="H153" s="117">
        <v>38.51</v>
      </c>
      <c r="I153" s="117">
        <v>38.380000000000003</v>
      </c>
      <c r="J153" s="117">
        <v>45.72</v>
      </c>
      <c r="K153" s="117">
        <v>53.51</v>
      </c>
      <c r="L153" s="117">
        <v>54.75</v>
      </c>
      <c r="M153" s="117">
        <v>39.51</v>
      </c>
    </row>
    <row r="154" spans="1:13" x14ac:dyDescent="0.2">
      <c r="A154" s="72" t="s">
        <v>234</v>
      </c>
      <c r="B154" s="64" t="s">
        <v>241</v>
      </c>
      <c r="C154" s="117" t="s">
        <v>71</v>
      </c>
      <c r="D154" s="117" t="s">
        <v>71</v>
      </c>
      <c r="E154" s="117" t="s">
        <v>71</v>
      </c>
      <c r="F154" s="117" t="s">
        <v>71</v>
      </c>
      <c r="G154" s="117" t="s">
        <v>71</v>
      </c>
      <c r="H154" s="117" t="s">
        <v>71</v>
      </c>
      <c r="I154" s="117" t="s">
        <v>71</v>
      </c>
      <c r="J154" s="117" t="s">
        <v>71</v>
      </c>
      <c r="K154" s="117" t="s">
        <v>71</v>
      </c>
      <c r="L154" s="117" t="s">
        <v>71</v>
      </c>
      <c r="M154" s="117" t="s">
        <v>71</v>
      </c>
    </row>
    <row r="155" spans="1:13" x14ac:dyDescent="0.2">
      <c r="A155" s="72" t="s">
        <v>234</v>
      </c>
      <c r="B155" s="64" t="s">
        <v>242</v>
      </c>
      <c r="C155" s="117">
        <v>89.37</v>
      </c>
      <c r="D155" s="117">
        <v>60.81</v>
      </c>
      <c r="E155" s="117">
        <v>75.989999999999995</v>
      </c>
      <c r="F155" s="117">
        <v>46.63</v>
      </c>
      <c r="G155" s="117">
        <v>38</v>
      </c>
      <c r="H155" s="117">
        <v>27.04</v>
      </c>
      <c r="I155" s="117">
        <v>30.78</v>
      </c>
      <c r="J155" s="117">
        <v>17.829999999999998</v>
      </c>
      <c r="K155" s="117">
        <v>25.51</v>
      </c>
      <c r="L155" s="117">
        <v>20.61</v>
      </c>
      <c r="M155" s="117">
        <v>19.86</v>
      </c>
    </row>
    <row r="156" spans="1:13" x14ac:dyDescent="0.2">
      <c r="A156" s="72" t="s">
        <v>234</v>
      </c>
      <c r="B156" s="64" t="s">
        <v>243</v>
      </c>
      <c r="C156" s="117">
        <v>112.41</v>
      </c>
      <c r="D156" s="117">
        <v>93.54</v>
      </c>
      <c r="E156" s="117">
        <v>64.52</v>
      </c>
      <c r="F156" s="117">
        <v>72.83</v>
      </c>
      <c r="G156" s="117">
        <v>64.34</v>
      </c>
      <c r="H156" s="117">
        <v>74.88</v>
      </c>
      <c r="I156" s="117">
        <v>50.4</v>
      </c>
      <c r="J156" s="117">
        <v>57.42</v>
      </c>
      <c r="K156" s="117">
        <v>31.92</v>
      </c>
      <c r="L156" s="117">
        <v>49.06</v>
      </c>
      <c r="M156" s="117">
        <v>50.71</v>
      </c>
    </row>
    <row r="157" spans="1:13" x14ac:dyDescent="0.2">
      <c r="A157" s="72" t="s">
        <v>234</v>
      </c>
      <c r="B157" s="64" t="s">
        <v>329</v>
      </c>
      <c r="C157" s="117">
        <v>56.08</v>
      </c>
      <c r="D157" s="117">
        <v>51.21</v>
      </c>
      <c r="E157" s="117">
        <v>52.07</v>
      </c>
      <c r="F157" s="117">
        <v>47.8</v>
      </c>
      <c r="G157" s="117">
        <v>53.27</v>
      </c>
      <c r="H157" s="117" t="s">
        <v>236</v>
      </c>
      <c r="I157" s="117" t="s">
        <v>236</v>
      </c>
      <c r="J157" s="117" t="s">
        <v>236</v>
      </c>
      <c r="K157" s="117" t="s">
        <v>236</v>
      </c>
      <c r="L157" s="117" t="s">
        <v>236</v>
      </c>
      <c r="M157" s="117" t="s">
        <v>236</v>
      </c>
    </row>
    <row r="158" spans="1:13" x14ac:dyDescent="0.2">
      <c r="A158" s="72" t="s">
        <v>234</v>
      </c>
      <c r="B158" s="64" t="s">
        <v>244</v>
      </c>
      <c r="C158" s="117">
        <v>220.68</v>
      </c>
      <c r="D158" s="117">
        <v>175.25</v>
      </c>
      <c r="E158" s="117">
        <v>161.65</v>
      </c>
      <c r="F158" s="117">
        <v>129.01</v>
      </c>
      <c r="G158" s="117">
        <v>123.63</v>
      </c>
      <c r="H158" s="117">
        <v>71.58</v>
      </c>
      <c r="I158" s="117">
        <v>67.91</v>
      </c>
      <c r="J158" s="117">
        <v>50.73</v>
      </c>
      <c r="K158" s="117">
        <v>58.75</v>
      </c>
      <c r="L158" s="117">
        <v>65.209999999999994</v>
      </c>
      <c r="M158" s="117">
        <v>49.84</v>
      </c>
    </row>
    <row r="159" spans="1:13" x14ac:dyDescent="0.2">
      <c r="A159" s="72" t="s">
        <v>234</v>
      </c>
      <c r="B159" s="64" t="s">
        <v>245</v>
      </c>
      <c r="C159" s="117">
        <v>128.99</v>
      </c>
      <c r="D159" s="117">
        <v>75.97</v>
      </c>
      <c r="E159" s="117">
        <v>73.180000000000007</v>
      </c>
      <c r="F159" s="117">
        <v>49.92</v>
      </c>
      <c r="G159" s="117">
        <v>31.44</v>
      </c>
      <c r="H159" s="117">
        <v>35.619999999999997</v>
      </c>
      <c r="I159" s="117">
        <v>27.63</v>
      </c>
      <c r="J159" s="117">
        <v>21.62</v>
      </c>
      <c r="K159" s="117">
        <v>20.21</v>
      </c>
      <c r="L159" s="117">
        <v>16.11</v>
      </c>
      <c r="M159" s="117">
        <v>24.5</v>
      </c>
    </row>
    <row r="160" spans="1:13" x14ac:dyDescent="0.2">
      <c r="A160" s="72" t="s">
        <v>234</v>
      </c>
      <c r="B160" s="64" t="s">
        <v>246</v>
      </c>
      <c r="C160" s="117">
        <v>137.91999999999999</v>
      </c>
      <c r="D160" s="117">
        <v>168.26</v>
      </c>
      <c r="E160" s="117">
        <v>127.59</v>
      </c>
      <c r="F160" s="117">
        <v>124.93</v>
      </c>
      <c r="G160" s="117">
        <v>81.040000000000006</v>
      </c>
      <c r="H160" s="117">
        <v>46.16</v>
      </c>
      <c r="I160" s="117">
        <v>28.86</v>
      </c>
      <c r="J160" s="117">
        <v>33.07</v>
      </c>
      <c r="K160" s="117">
        <v>29.82</v>
      </c>
      <c r="L160" s="117">
        <v>18.190000000000001</v>
      </c>
      <c r="M160" s="117">
        <v>25.11</v>
      </c>
    </row>
    <row r="161" spans="1:13" x14ac:dyDescent="0.2">
      <c r="A161" s="72" t="s">
        <v>234</v>
      </c>
      <c r="B161" s="72" t="s">
        <v>247</v>
      </c>
      <c r="C161" s="116">
        <v>67.430000000000007</v>
      </c>
      <c r="D161" s="116">
        <v>50.97</v>
      </c>
      <c r="E161" s="116">
        <v>47.93</v>
      </c>
      <c r="F161" s="116">
        <v>42.68</v>
      </c>
      <c r="G161" s="116">
        <v>38.82</v>
      </c>
      <c r="H161" s="116">
        <v>39.22</v>
      </c>
      <c r="I161" s="116">
        <v>22.95</v>
      </c>
      <c r="J161" s="116">
        <v>19.38</v>
      </c>
      <c r="K161" s="116">
        <v>17.68</v>
      </c>
      <c r="L161" s="116">
        <v>33.6</v>
      </c>
      <c r="M161" s="116">
        <v>24.4</v>
      </c>
    </row>
    <row r="162" spans="1:13" x14ac:dyDescent="0.2">
      <c r="A162" s="223" t="s">
        <v>234</v>
      </c>
      <c r="B162" s="223" t="s">
        <v>248</v>
      </c>
      <c r="C162" s="224">
        <v>165.07</v>
      </c>
      <c r="D162" s="224">
        <v>184.72</v>
      </c>
      <c r="E162" s="224">
        <v>186.41</v>
      </c>
      <c r="F162" s="224">
        <v>153.72</v>
      </c>
      <c r="G162" s="224">
        <v>128.77000000000001</v>
      </c>
      <c r="H162" s="224">
        <v>74.260000000000005</v>
      </c>
      <c r="I162" s="224">
        <v>48.59</v>
      </c>
      <c r="J162" s="224">
        <v>44.58</v>
      </c>
      <c r="K162" s="224">
        <v>32.950000000000003</v>
      </c>
      <c r="L162" s="224">
        <v>52.09</v>
      </c>
      <c r="M162" s="224">
        <v>59.92</v>
      </c>
    </row>
    <row r="163" spans="1:13" x14ac:dyDescent="0.2">
      <c r="A163" s="114" t="s">
        <v>234</v>
      </c>
      <c r="B163" s="70" t="s">
        <v>249</v>
      </c>
      <c r="C163" s="115">
        <v>2073.52</v>
      </c>
      <c r="D163" s="115">
        <v>1783.52</v>
      </c>
      <c r="E163" s="115">
        <v>1616.28</v>
      </c>
      <c r="F163" s="115">
        <v>1418.25</v>
      </c>
      <c r="G163" s="115">
        <v>1170.94</v>
      </c>
      <c r="H163" s="115">
        <v>965.4</v>
      </c>
      <c r="I163" s="115">
        <v>764.29</v>
      </c>
      <c r="J163" s="115">
        <v>614.19000000000005</v>
      </c>
      <c r="K163" s="115">
        <v>643.79999999999995</v>
      </c>
      <c r="L163" s="115">
        <v>663.98</v>
      </c>
      <c r="M163" s="115">
        <v>636.16999999999996</v>
      </c>
    </row>
    <row r="164" spans="1:13" x14ac:dyDescent="0.2">
      <c r="A164" s="72" t="s">
        <v>151</v>
      </c>
      <c r="B164" s="66" t="s">
        <v>152</v>
      </c>
      <c r="C164" s="117">
        <v>571.46</v>
      </c>
      <c r="D164" s="117">
        <v>583.99</v>
      </c>
      <c r="E164" s="117">
        <v>666.77</v>
      </c>
      <c r="F164" s="117">
        <v>560.33000000000004</v>
      </c>
      <c r="G164" s="117">
        <v>461.13</v>
      </c>
      <c r="H164" s="117">
        <v>403.61</v>
      </c>
      <c r="I164" s="117">
        <v>329.6</v>
      </c>
      <c r="J164" s="117">
        <v>196.15</v>
      </c>
      <c r="K164" s="117">
        <v>159.24</v>
      </c>
      <c r="L164" s="117">
        <v>183.16</v>
      </c>
      <c r="M164" s="117">
        <v>253.11</v>
      </c>
    </row>
    <row r="165" spans="1:13" x14ac:dyDescent="0.2">
      <c r="A165" s="72" t="s">
        <v>151</v>
      </c>
      <c r="B165" s="64" t="s">
        <v>153</v>
      </c>
      <c r="C165" s="117">
        <v>86.55</v>
      </c>
      <c r="D165" s="117">
        <v>113.34</v>
      </c>
      <c r="E165" s="117">
        <v>132.16999999999999</v>
      </c>
      <c r="F165" s="117">
        <v>99.02</v>
      </c>
      <c r="G165" s="117">
        <v>74.760000000000005</v>
      </c>
      <c r="H165" s="117">
        <v>62.51</v>
      </c>
      <c r="I165" s="117">
        <v>66.569999999999993</v>
      </c>
      <c r="J165" s="117">
        <v>49.28</v>
      </c>
      <c r="K165" s="117">
        <v>24.04</v>
      </c>
      <c r="L165" s="117">
        <v>48.47</v>
      </c>
      <c r="M165" s="117">
        <v>33.200000000000003</v>
      </c>
    </row>
    <row r="166" spans="1:13" x14ac:dyDescent="0.2">
      <c r="A166" s="72" t="s">
        <v>151</v>
      </c>
      <c r="B166" s="64" t="s">
        <v>154</v>
      </c>
      <c r="C166" s="117">
        <v>133.93</v>
      </c>
      <c r="D166" s="117">
        <v>112.22</v>
      </c>
      <c r="E166" s="117">
        <v>84.83</v>
      </c>
      <c r="F166" s="117">
        <v>119.41</v>
      </c>
      <c r="G166" s="117">
        <v>82.33</v>
      </c>
      <c r="H166" s="117">
        <v>65.209999999999994</v>
      </c>
      <c r="I166" s="117">
        <v>45.73</v>
      </c>
      <c r="J166" s="117">
        <v>52.9</v>
      </c>
      <c r="K166" s="117">
        <v>34.11</v>
      </c>
      <c r="L166" s="117">
        <v>38.43</v>
      </c>
      <c r="M166" s="117">
        <v>31.39</v>
      </c>
    </row>
    <row r="167" spans="1:13" x14ac:dyDescent="0.2">
      <c r="A167" s="72" t="s">
        <v>151</v>
      </c>
      <c r="B167" s="64" t="s">
        <v>155</v>
      </c>
      <c r="C167" s="117">
        <v>95.01</v>
      </c>
      <c r="D167" s="117">
        <v>92.9</v>
      </c>
      <c r="E167" s="117">
        <v>85.96</v>
      </c>
      <c r="F167" s="117">
        <v>76.95</v>
      </c>
      <c r="G167" s="117">
        <v>55.76</v>
      </c>
      <c r="H167" s="117">
        <v>32.56</v>
      </c>
      <c r="I167" s="117">
        <v>41.13</v>
      </c>
      <c r="J167" s="117">
        <v>39.840000000000003</v>
      </c>
      <c r="K167" s="117">
        <v>22.88</v>
      </c>
      <c r="L167" s="117">
        <v>16.989999999999998</v>
      </c>
      <c r="M167" s="117">
        <v>18.89</v>
      </c>
    </row>
    <row r="168" spans="1:13" x14ac:dyDescent="0.2">
      <c r="A168" s="72" t="s">
        <v>151</v>
      </c>
      <c r="B168" s="64" t="s">
        <v>156</v>
      </c>
      <c r="C168" s="117">
        <v>149.07</v>
      </c>
      <c r="D168" s="117">
        <v>136.13999999999999</v>
      </c>
      <c r="E168" s="117">
        <v>119.06</v>
      </c>
      <c r="F168" s="117">
        <v>118.1</v>
      </c>
      <c r="G168" s="117">
        <v>87.17</v>
      </c>
      <c r="H168" s="117">
        <v>103.95</v>
      </c>
      <c r="I168" s="117">
        <v>80.61</v>
      </c>
      <c r="J168" s="117">
        <v>64.61</v>
      </c>
      <c r="K168" s="117">
        <v>45.01</v>
      </c>
      <c r="L168" s="117">
        <v>58.1</v>
      </c>
      <c r="M168" s="117">
        <v>72.19</v>
      </c>
    </row>
    <row r="169" spans="1:13" x14ac:dyDescent="0.2">
      <c r="A169" s="72" t="s">
        <v>151</v>
      </c>
      <c r="B169" s="64" t="s">
        <v>157</v>
      </c>
      <c r="C169" s="117">
        <v>99.8</v>
      </c>
      <c r="D169" s="117">
        <v>110.68</v>
      </c>
      <c r="E169" s="117">
        <v>80.790000000000006</v>
      </c>
      <c r="F169" s="117">
        <v>91.81</v>
      </c>
      <c r="G169" s="117">
        <v>66.150000000000006</v>
      </c>
      <c r="H169" s="117">
        <v>50.83</v>
      </c>
      <c r="I169" s="117">
        <v>19.47</v>
      </c>
      <c r="J169" s="117">
        <v>19.61</v>
      </c>
      <c r="K169" s="117">
        <v>11.51</v>
      </c>
      <c r="L169" s="117">
        <v>15.93</v>
      </c>
      <c r="M169" s="117">
        <v>25.99</v>
      </c>
    </row>
    <row r="170" spans="1:13" x14ac:dyDescent="0.2">
      <c r="A170" s="72" t="s">
        <v>151</v>
      </c>
      <c r="B170" s="64" t="s">
        <v>158</v>
      </c>
      <c r="C170" s="117">
        <v>54.35</v>
      </c>
      <c r="D170" s="117">
        <v>81.680000000000007</v>
      </c>
      <c r="E170" s="117">
        <v>42.77</v>
      </c>
      <c r="F170" s="117">
        <v>46.42</v>
      </c>
      <c r="G170" s="117">
        <v>25.93</v>
      </c>
      <c r="H170" s="117">
        <v>19.350000000000001</v>
      </c>
      <c r="I170" s="117">
        <v>19.43</v>
      </c>
      <c r="J170" s="117">
        <v>19.61</v>
      </c>
      <c r="K170" s="117">
        <v>16.420000000000002</v>
      </c>
      <c r="L170" s="117">
        <v>16.079999999999998</v>
      </c>
      <c r="M170" s="117">
        <v>18.420000000000002</v>
      </c>
    </row>
    <row r="171" spans="1:13" x14ac:dyDescent="0.2">
      <c r="A171" s="72" t="s">
        <v>151</v>
      </c>
      <c r="B171" s="64" t="s">
        <v>159</v>
      </c>
      <c r="C171" s="117">
        <v>158.88</v>
      </c>
      <c r="D171" s="117">
        <v>163.07</v>
      </c>
      <c r="E171" s="117">
        <v>175.47</v>
      </c>
      <c r="F171" s="117">
        <v>128.03</v>
      </c>
      <c r="G171" s="117">
        <v>164.47</v>
      </c>
      <c r="H171" s="117">
        <v>135.37</v>
      </c>
      <c r="I171" s="117">
        <v>90.42</v>
      </c>
      <c r="J171" s="117">
        <v>73.900000000000006</v>
      </c>
      <c r="K171" s="117">
        <v>103.34</v>
      </c>
      <c r="L171" s="117">
        <v>118.03</v>
      </c>
      <c r="M171" s="117">
        <v>121.32</v>
      </c>
    </row>
    <row r="172" spans="1:13" x14ac:dyDescent="0.2">
      <c r="A172" s="72" t="s">
        <v>151</v>
      </c>
      <c r="B172" s="64" t="s">
        <v>160</v>
      </c>
      <c r="C172" s="117">
        <v>70.38</v>
      </c>
      <c r="D172" s="117">
        <v>85.89</v>
      </c>
      <c r="E172" s="117">
        <v>122.2</v>
      </c>
      <c r="F172" s="117">
        <v>86.79</v>
      </c>
      <c r="G172" s="117">
        <v>85.58</v>
      </c>
      <c r="H172" s="117">
        <v>104.21</v>
      </c>
      <c r="I172" s="117">
        <v>43.14</v>
      </c>
      <c r="J172" s="117">
        <v>62.69</v>
      </c>
      <c r="K172" s="117">
        <v>63.73</v>
      </c>
      <c r="L172" s="117">
        <v>61.99</v>
      </c>
      <c r="M172" s="117">
        <v>76.78</v>
      </c>
    </row>
    <row r="173" spans="1:13" x14ac:dyDescent="0.2">
      <c r="A173" s="72" t="s">
        <v>151</v>
      </c>
      <c r="B173" s="64" t="s">
        <v>161</v>
      </c>
      <c r="C173" s="117">
        <v>91.76</v>
      </c>
      <c r="D173" s="117">
        <v>108.01</v>
      </c>
      <c r="E173" s="117">
        <v>79.150000000000006</v>
      </c>
      <c r="F173" s="117">
        <v>50.77</v>
      </c>
      <c r="G173" s="117">
        <v>74.23</v>
      </c>
      <c r="H173" s="117">
        <v>57.35</v>
      </c>
      <c r="I173" s="117">
        <v>34.24</v>
      </c>
      <c r="J173" s="117">
        <v>21.21</v>
      </c>
      <c r="K173" s="117">
        <v>20.45</v>
      </c>
      <c r="L173" s="117">
        <v>22.15</v>
      </c>
      <c r="M173" s="117" t="s">
        <v>71</v>
      </c>
    </row>
    <row r="174" spans="1:13" x14ac:dyDescent="0.2">
      <c r="A174" s="72" t="s">
        <v>151</v>
      </c>
      <c r="B174" s="64" t="s">
        <v>162</v>
      </c>
      <c r="C174" s="117">
        <v>117</v>
      </c>
      <c r="D174" s="117">
        <v>100.76</v>
      </c>
      <c r="E174" s="117">
        <v>77.87</v>
      </c>
      <c r="F174" s="117">
        <v>69.959999999999994</v>
      </c>
      <c r="G174" s="117">
        <v>68.91</v>
      </c>
      <c r="H174" s="117">
        <v>83.39</v>
      </c>
      <c r="I174" s="117">
        <v>59.83</v>
      </c>
      <c r="J174" s="117">
        <v>62.02</v>
      </c>
      <c r="K174" s="117">
        <v>59.89</v>
      </c>
      <c r="L174" s="117">
        <v>53.81</v>
      </c>
      <c r="M174" s="117">
        <v>41.75</v>
      </c>
    </row>
    <row r="175" spans="1:13" x14ac:dyDescent="0.2">
      <c r="A175" s="72" t="s">
        <v>151</v>
      </c>
      <c r="B175" s="64" t="s">
        <v>163</v>
      </c>
      <c r="C175" s="117">
        <v>190.38</v>
      </c>
      <c r="D175" s="117">
        <v>160.13999999999999</v>
      </c>
      <c r="E175" s="117">
        <v>163.19999999999999</v>
      </c>
      <c r="F175" s="117">
        <v>138.22</v>
      </c>
      <c r="G175" s="117">
        <v>77.47</v>
      </c>
      <c r="H175" s="117">
        <v>75.19</v>
      </c>
      <c r="I175" s="117">
        <v>77.900000000000006</v>
      </c>
      <c r="J175" s="117">
        <v>67.599999999999994</v>
      </c>
      <c r="K175" s="117">
        <v>67.13</v>
      </c>
      <c r="L175" s="117">
        <v>72.91</v>
      </c>
      <c r="M175" s="117">
        <v>76.22</v>
      </c>
    </row>
    <row r="176" spans="1:13" x14ac:dyDescent="0.2">
      <c r="A176" s="72" t="s">
        <v>151</v>
      </c>
      <c r="B176" s="64" t="s">
        <v>164</v>
      </c>
      <c r="C176" s="117">
        <v>127.49</v>
      </c>
      <c r="D176" s="117">
        <v>147.22999999999999</v>
      </c>
      <c r="E176" s="117">
        <v>126.82</v>
      </c>
      <c r="F176" s="117">
        <v>127.25</v>
      </c>
      <c r="G176" s="117">
        <v>106.32</v>
      </c>
      <c r="H176" s="117">
        <v>80.44</v>
      </c>
      <c r="I176" s="117">
        <v>52.82</v>
      </c>
      <c r="J176" s="117">
        <v>44.22</v>
      </c>
      <c r="K176" s="117">
        <v>29.14</v>
      </c>
      <c r="L176" s="117">
        <v>27.29</v>
      </c>
      <c r="M176" s="117">
        <v>38.590000000000003</v>
      </c>
    </row>
    <row r="177" spans="1:13" x14ac:dyDescent="0.2">
      <c r="A177" s="223" t="s">
        <v>151</v>
      </c>
      <c r="B177" s="229" t="s">
        <v>165</v>
      </c>
      <c r="C177" s="225">
        <v>196.52</v>
      </c>
      <c r="D177" s="225">
        <v>261.22000000000003</v>
      </c>
      <c r="E177" s="225">
        <v>209.49</v>
      </c>
      <c r="F177" s="225">
        <v>181.68</v>
      </c>
      <c r="G177" s="225">
        <v>150.62</v>
      </c>
      <c r="H177" s="225">
        <v>102.6</v>
      </c>
      <c r="I177" s="225">
        <v>50.4</v>
      </c>
      <c r="J177" s="225">
        <v>34.46</v>
      </c>
      <c r="K177" s="225">
        <v>63.04</v>
      </c>
      <c r="L177" s="225">
        <v>53.93</v>
      </c>
      <c r="M177" s="225">
        <v>54.45</v>
      </c>
    </row>
    <row r="178" spans="1:13" x14ac:dyDescent="0.2">
      <c r="A178" s="114" t="s">
        <v>151</v>
      </c>
      <c r="B178" s="65" t="s">
        <v>166</v>
      </c>
      <c r="C178" s="115">
        <v>2142.6</v>
      </c>
      <c r="D178" s="115">
        <v>2257.2600000000002</v>
      </c>
      <c r="E178" s="115">
        <v>2166.54</v>
      </c>
      <c r="F178" s="115">
        <v>1894.74</v>
      </c>
      <c r="G178" s="115">
        <v>1580.83</v>
      </c>
      <c r="H178" s="115">
        <v>1376.57</v>
      </c>
      <c r="I178" s="115">
        <v>1011.29</v>
      </c>
      <c r="J178" s="115">
        <v>808.1</v>
      </c>
      <c r="K178" s="115">
        <v>719.94</v>
      </c>
      <c r="L178" s="115">
        <v>787.27</v>
      </c>
      <c r="M178" s="115">
        <v>871.37</v>
      </c>
    </row>
    <row r="179" spans="1:13" x14ac:dyDescent="0.2">
      <c r="A179" s="72" t="s">
        <v>338</v>
      </c>
      <c r="B179" s="66" t="s">
        <v>127</v>
      </c>
      <c r="C179" s="117">
        <v>129.44</v>
      </c>
      <c r="D179" s="117">
        <v>90.75</v>
      </c>
      <c r="E179" s="117">
        <v>81.709999999999994</v>
      </c>
      <c r="F179" s="117">
        <v>63.98</v>
      </c>
      <c r="G179" s="117">
        <v>63.47</v>
      </c>
      <c r="H179" s="117">
        <v>31.91</v>
      </c>
      <c r="I179" s="117">
        <v>24.76</v>
      </c>
      <c r="J179" s="117">
        <v>40.99</v>
      </c>
      <c r="K179" s="117">
        <v>29.27</v>
      </c>
      <c r="L179" s="117">
        <v>47.56</v>
      </c>
      <c r="M179" s="117">
        <v>50.38</v>
      </c>
    </row>
    <row r="180" spans="1:13" x14ac:dyDescent="0.2">
      <c r="A180" s="72" t="s">
        <v>338</v>
      </c>
      <c r="B180" s="64" t="s">
        <v>128</v>
      </c>
      <c r="C180" s="117">
        <v>288.79000000000002</v>
      </c>
      <c r="D180" s="117">
        <v>254.4</v>
      </c>
      <c r="E180" s="117">
        <v>225.5</v>
      </c>
      <c r="F180" s="117">
        <v>271.76</v>
      </c>
      <c r="G180" s="117">
        <v>210.88</v>
      </c>
      <c r="H180" s="117">
        <v>210.94</v>
      </c>
      <c r="I180" s="117">
        <v>147.66999999999999</v>
      </c>
      <c r="J180" s="117">
        <v>120.6</v>
      </c>
      <c r="K180" s="117">
        <v>136.9</v>
      </c>
      <c r="L180" s="117">
        <v>77.61</v>
      </c>
      <c r="M180" s="117">
        <v>85.68</v>
      </c>
    </row>
    <row r="181" spans="1:13" x14ac:dyDescent="0.2">
      <c r="A181" s="72" t="s">
        <v>338</v>
      </c>
      <c r="B181" s="64" t="s">
        <v>129</v>
      </c>
      <c r="C181" s="117">
        <v>88.35</v>
      </c>
      <c r="D181" s="117">
        <v>66.83</v>
      </c>
      <c r="E181" s="117">
        <v>53.06</v>
      </c>
      <c r="F181" s="117">
        <v>68.290000000000006</v>
      </c>
      <c r="G181" s="117">
        <v>57.21</v>
      </c>
      <c r="H181" s="117">
        <v>55.98</v>
      </c>
      <c r="I181" s="117">
        <v>56.44</v>
      </c>
      <c r="J181" s="117">
        <v>69</v>
      </c>
      <c r="K181" s="117">
        <v>60.83</v>
      </c>
      <c r="L181" s="117">
        <v>51.88</v>
      </c>
      <c r="M181" s="117">
        <v>40.24</v>
      </c>
    </row>
    <row r="182" spans="1:13" x14ac:dyDescent="0.2">
      <c r="A182" s="72" t="s">
        <v>338</v>
      </c>
      <c r="B182" s="64" t="s">
        <v>130</v>
      </c>
      <c r="C182" s="117">
        <v>184.75</v>
      </c>
      <c r="D182" s="117">
        <v>154.94999999999999</v>
      </c>
      <c r="E182" s="117">
        <v>120.73</v>
      </c>
      <c r="F182" s="117">
        <v>75.569999999999993</v>
      </c>
      <c r="G182" s="117">
        <v>50.66</v>
      </c>
      <c r="H182" s="117">
        <v>63.39</v>
      </c>
      <c r="I182" s="117">
        <v>32.44</v>
      </c>
      <c r="J182" s="117">
        <v>40.39</v>
      </c>
      <c r="K182" s="117">
        <v>42.47</v>
      </c>
      <c r="L182" s="117">
        <v>27.17</v>
      </c>
      <c r="M182" s="117">
        <v>50.89</v>
      </c>
    </row>
    <row r="183" spans="1:13" x14ac:dyDescent="0.2">
      <c r="A183" s="72" t="s">
        <v>338</v>
      </c>
      <c r="B183" s="64" t="s">
        <v>339</v>
      </c>
      <c r="C183" s="117">
        <v>92.33</v>
      </c>
      <c r="D183" s="117">
        <v>63.8</v>
      </c>
      <c r="E183" s="117">
        <v>53.42</v>
      </c>
      <c r="F183" s="117">
        <v>77.98</v>
      </c>
      <c r="G183" s="117">
        <v>68.97</v>
      </c>
      <c r="H183" s="117">
        <v>26.4</v>
      </c>
      <c r="I183" s="117">
        <v>22.31</v>
      </c>
      <c r="J183" s="117">
        <v>18.52</v>
      </c>
      <c r="K183" s="117">
        <v>26.91</v>
      </c>
      <c r="L183" s="117">
        <v>12.2</v>
      </c>
      <c r="M183" s="117">
        <v>32.409999999999997</v>
      </c>
    </row>
    <row r="184" spans="1:13" x14ac:dyDescent="0.2">
      <c r="A184" s="72" t="s">
        <v>338</v>
      </c>
      <c r="B184" s="64" t="s">
        <v>131</v>
      </c>
      <c r="C184" s="117">
        <v>87.02</v>
      </c>
      <c r="D184" s="117">
        <v>86.4</v>
      </c>
      <c r="E184" s="117">
        <v>97.58</v>
      </c>
      <c r="F184" s="117">
        <v>117.7</v>
      </c>
      <c r="G184" s="117">
        <v>69</v>
      </c>
      <c r="H184" s="117">
        <v>68.62</v>
      </c>
      <c r="I184" s="117">
        <v>42.06</v>
      </c>
      <c r="J184" s="117">
        <v>49.96</v>
      </c>
      <c r="K184" s="117">
        <v>62.52</v>
      </c>
      <c r="L184" s="117">
        <v>43.93</v>
      </c>
      <c r="M184" s="117">
        <v>63.1</v>
      </c>
    </row>
    <row r="185" spans="1:13" x14ac:dyDescent="0.2">
      <c r="A185" s="72" t="s">
        <v>338</v>
      </c>
      <c r="B185" s="64" t="s">
        <v>132</v>
      </c>
      <c r="C185" s="117">
        <v>171.45</v>
      </c>
      <c r="D185" s="117">
        <v>140.15</v>
      </c>
      <c r="E185" s="117">
        <v>143.01</v>
      </c>
      <c r="F185" s="117">
        <v>128.66</v>
      </c>
      <c r="G185" s="117">
        <v>90.34</v>
      </c>
      <c r="H185" s="117">
        <v>100.33</v>
      </c>
      <c r="I185" s="117">
        <v>115.91</v>
      </c>
      <c r="J185" s="117">
        <v>74.930000000000007</v>
      </c>
      <c r="K185" s="117">
        <v>76.77</v>
      </c>
      <c r="L185" s="117">
        <v>46.61</v>
      </c>
      <c r="M185" s="117">
        <v>46.36</v>
      </c>
    </row>
    <row r="186" spans="1:13" x14ac:dyDescent="0.2">
      <c r="A186" s="72" t="s">
        <v>338</v>
      </c>
      <c r="B186" s="64" t="s">
        <v>133</v>
      </c>
      <c r="C186" s="117">
        <v>403.78</v>
      </c>
      <c r="D186" s="117">
        <v>299.7</v>
      </c>
      <c r="E186" s="117">
        <v>194.34</v>
      </c>
      <c r="F186" s="117">
        <v>189.38</v>
      </c>
      <c r="G186" s="117">
        <v>144.93</v>
      </c>
      <c r="H186" s="117">
        <v>153.11000000000001</v>
      </c>
      <c r="I186" s="117">
        <v>143.38999999999999</v>
      </c>
      <c r="J186" s="117">
        <v>163.74</v>
      </c>
      <c r="K186" s="117">
        <v>163.4</v>
      </c>
      <c r="L186" s="117">
        <v>144.72</v>
      </c>
      <c r="M186" s="117">
        <v>121.74</v>
      </c>
    </row>
    <row r="187" spans="1:13" x14ac:dyDescent="0.2">
      <c r="A187" s="72" t="s">
        <v>338</v>
      </c>
      <c r="B187" s="64" t="s">
        <v>134</v>
      </c>
      <c r="C187" s="117">
        <v>63.98</v>
      </c>
      <c r="D187" s="117">
        <v>57.6</v>
      </c>
      <c r="E187" s="117">
        <v>48.01</v>
      </c>
      <c r="F187" s="117">
        <v>36.29</v>
      </c>
      <c r="G187" s="117">
        <v>22.64</v>
      </c>
      <c r="H187" s="117">
        <v>23.91</v>
      </c>
      <c r="I187" s="117">
        <v>23.66</v>
      </c>
      <c r="J187" s="117">
        <v>20.29</v>
      </c>
      <c r="K187" s="117">
        <v>23.94</v>
      </c>
      <c r="L187" s="117">
        <v>15.35</v>
      </c>
      <c r="M187" s="117">
        <v>20.440000000000001</v>
      </c>
    </row>
    <row r="188" spans="1:13" x14ac:dyDescent="0.2">
      <c r="A188" s="72" t="s">
        <v>338</v>
      </c>
      <c r="B188" s="64" t="s">
        <v>135</v>
      </c>
      <c r="C188" s="117">
        <v>42.99</v>
      </c>
      <c r="D188" s="117">
        <v>43.11</v>
      </c>
      <c r="E188" s="117">
        <v>19.66</v>
      </c>
      <c r="F188" s="117">
        <v>35.020000000000003</v>
      </c>
      <c r="G188" s="117">
        <v>29.55</v>
      </c>
      <c r="H188" s="117">
        <v>19.16</v>
      </c>
      <c r="I188" s="117">
        <v>20.41</v>
      </c>
      <c r="J188" s="117">
        <v>26.52</v>
      </c>
      <c r="K188" s="117">
        <v>17.309999999999999</v>
      </c>
      <c r="L188" s="117">
        <v>21.05</v>
      </c>
      <c r="M188" s="117">
        <v>22.83</v>
      </c>
    </row>
    <row r="189" spans="1:13" x14ac:dyDescent="0.2">
      <c r="A189" s="72" t="s">
        <v>338</v>
      </c>
      <c r="B189" s="64" t="s">
        <v>340</v>
      </c>
      <c r="C189" s="117">
        <v>209.88</v>
      </c>
      <c r="D189" s="117">
        <v>253.97</v>
      </c>
      <c r="E189" s="117">
        <v>204.55</v>
      </c>
      <c r="F189" s="117">
        <v>127.58</v>
      </c>
      <c r="G189" s="117">
        <v>109.12</v>
      </c>
      <c r="H189" s="117">
        <v>99.78</v>
      </c>
      <c r="I189" s="117">
        <v>101.12</v>
      </c>
      <c r="J189" s="117">
        <v>87.5</v>
      </c>
      <c r="K189" s="117">
        <v>72.28</v>
      </c>
      <c r="L189" s="117">
        <v>91.32</v>
      </c>
      <c r="M189" s="117">
        <v>78.290000000000006</v>
      </c>
    </row>
    <row r="190" spans="1:13" x14ac:dyDescent="0.2">
      <c r="A190" s="72" t="s">
        <v>338</v>
      </c>
      <c r="B190" s="64" t="s">
        <v>136</v>
      </c>
      <c r="C190" s="117">
        <v>138.68</v>
      </c>
      <c r="D190" s="117">
        <v>121.19</v>
      </c>
      <c r="E190" s="117">
        <v>78.08</v>
      </c>
      <c r="F190" s="117">
        <v>55.97</v>
      </c>
      <c r="G190" s="117">
        <v>39.909999999999997</v>
      </c>
      <c r="H190" s="117">
        <v>41.73</v>
      </c>
      <c r="I190" s="117">
        <v>51.73</v>
      </c>
      <c r="J190" s="117">
        <v>47.06</v>
      </c>
      <c r="K190" s="117">
        <v>37.46</v>
      </c>
      <c r="L190" s="117">
        <v>39.17</v>
      </c>
      <c r="M190" s="117">
        <v>38.18</v>
      </c>
    </row>
    <row r="191" spans="1:13" x14ac:dyDescent="0.2">
      <c r="A191" s="72" t="s">
        <v>338</v>
      </c>
      <c r="B191" s="64" t="s">
        <v>137</v>
      </c>
      <c r="C191" s="117">
        <v>265.64999999999998</v>
      </c>
      <c r="D191" s="117">
        <v>257.58</v>
      </c>
      <c r="E191" s="117">
        <v>203.53</v>
      </c>
      <c r="F191" s="117">
        <v>207.46</v>
      </c>
      <c r="G191" s="117">
        <v>133.76</v>
      </c>
      <c r="H191" s="117">
        <v>121.55</v>
      </c>
      <c r="I191" s="117">
        <v>89.23</v>
      </c>
      <c r="J191" s="117">
        <v>91.44</v>
      </c>
      <c r="K191" s="117">
        <v>101.95</v>
      </c>
      <c r="L191" s="117">
        <v>118.32</v>
      </c>
      <c r="M191" s="117">
        <v>125.42</v>
      </c>
    </row>
    <row r="192" spans="1:13" x14ac:dyDescent="0.2">
      <c r="A192" s="72" t="s">
        <v>338</v>
      </c>
      <c r="B192" s="64" t="s">
        <v>138</v>
      </c>
      <c r="C192" s="117">
        <v>100.68</v>
      </c>
      <c r="D192" s="117">
        <v>114.68</v>
      </c>
      <c r="E192" s="117">
        <v>127.75</v>
      </c>
      <c r="F192" s="117">
        <v>63.32</v>
      </c>
      <c r="G192" s="117">
        <v>72.31</v>
      </c>
      <c r="H192" s="117">
        <v>86.59</v>
      </c>
      <c r="I192" s="117">
        <v>61.78</v>
      </c>
      <c r="J192" s="117">
        <v>67.930000000000007</v>
      </c>
      <c r="K192" s="117">
        <v>64.040000000000006</v>
      </c>
      <c r="L192" s="117">
        <v>79.41</v>
      </c>
      <c r="M192" s="117">
        <v>35.18</v>
      </c>
    </row>
    <row r="193" spans="1:13" x14ac:dyDescent="0.2">
      <c r="A193" s="223" t="s">
        <v>338</v>
      </c>
      <c r="B193" s="229" t="s">
        <v>139</v>
      </c>
      <c r="C193" s="225">
        <v>64.91</v>
      </c>
      <c r="D193" s="225">
        <v>71.239999999999995</v>
      </c>
      <c r="E193" s="225">
        <v>55.21</v>
      </c>
      <c r="F193" s="225">
        <v>58.21</v>
      </c>
      <c r="G193" s="225">
        <v>41.59</v>
      </c>
      <c r="H193" s="225">
        <v>36.19</v>
      </c>
      <c r="I193" s="225">
        <v>16.989999999999998</v>
      </c>
      <c r="J193" s="225">
        <v>25.41</v>
      </c>
      <c r="K193" s="225">
        <v>11</v>
      </c>
      <c r="L193" s="225">
        <v>35.590000000000003</v>
      </c>
      <c r="M193" s="225">
        <v>14.62</v>
      </c>
    </row>
    <row r="194" spans="1:13" x14ac:dyDescent="0.2">
      <c r="A194" s="114" t="s">
        <v>338</v>
      </c>
      <c r="B194" s="232" t="s">
        <v>341</v>
      </c>
      <c r="C194" s="115">
        <v>2332.69</v>
      </c>
      <c r="D194" s="115">
        <v>2076.34</v>
      </c>
      <c r="E194" s="115">
        <v>1706.16</v>
      </c>
      <c r="F194" s="115">
        <v>1577.17</v>
      </c>
      <c r="G194" s="115">
        <v>1204.3399999999999</v>
      </c>
      <c r="H194" s="115">
        <v>1139.5899999999999</v>
      </c>
      <c r="I194" s="115">
        <v>949.92</v>
      </c>
      <c r="J194" s="115">
        <v>944.29</v>
      </c>
      <c r="K194" s="115">
        <v>927.05</v>
      </c>
      <c r="L194" s="115">
        <v>851.89</v>
      </c>
      <c r="M194" s="115">
        <v>825.76</v>
      </c>
    </row>
    <row r="195" spans="1:13" x14ac:dyDescent="0.2">
      <c r="A195" s="114" t="s">
        <v>273</v>
      </c>
      <c r="B195" s="119" t="s">
        <v>274</v>
      </c>
      <c r="C195" s="122">
        <v>21251.58</v>
      </c>
      <c r="D195" s="122">
        <v>19222.09</v>
      </c>
      <c r="E195" s="122">
        <v>17001.349999999999</v>
      </c>
      <c r="F195" s="122">
        <v>15425.32</v>
      </c>
      <c r="G195" s="122">
        <v>12731.79</v>
      </c>
      <c r="H195" s="122">
        <v>11526.94</v>
      </c>
      <c r="I195" s="122">
        <v>9346.64</v>
      </c>
      <c r="J195" s="122">
        <v>8310.64</v>
      </c>
      <c r="K195" s="122">
        <v>8561.01</v>
      </c>
      <c r="L195" s="122">
        <v>8429.83</v>
      </c>
      <c r="M195" s="122">
        <v>8110.07</v>
      </c>
    </row>
  </sheetData>
  <phoneticPr fontId="2" type="noConversion"/>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195"/>
  <sheetViews>
    <sheetView zoomScaleNormal="100" zoomScaleSheetLayoutView="100" workbookViewId="0">
      <pane xSplit="2" ySplit="4" topLeftCell="C5" activePane="bottomRight" state="frozen"/>
      <selection pane="topRight" activeCell="C1" sqref="C1"/>
      <selection pane="bottomLeft" activeCell="A5" sqref="A5"/>
      <selection pane="bottomRight" activeCell="C5" sqref="C5"/>
    </sheetView>
  </sheetViews>
  <sheetFormatPr defaultColWidth="8.6640625" defaultRowHeight="15" customHeight="1" x14ac:dyDescent="0.2"/>
  <cols>
    <col min="1" max="1" width="15.44140625" style="13" customWidth="1"/>
    <col min="2" max="2" width="32.33203125" style="13" customWidth="1"/>
    <col min="3" max="13" width="6.6640625" style="13" customWidth="1"/>
    <col min="14" max="16384" width="8.6640625" style="13"/>
  </cols>
  <sheetData>
    <row r="1" spans="1:13" s="12" customFormat="1" ht="15" customHeight="1" x14ac:dyDescent="0.2">
      <c r="A1" s="33" t="s">
        <v>335</v>
      </c>
      <c r="C1" s="91"/>
      <c r="D1" s="91"/>
      <c r="E1" s="91"/>
      <c r="F1" s="91"/>
      <c r="G1" s="91"/>
      <c r="H1" s="91"/>
      <c r="I1" s="91"/>
      <c r="J1" s="91"/>
      <c r="K1" s="91"/>
      <c r="L1" s="91"/>
      <c r="M1" s="91"/>
    </row>
    <row r="2" spans="1:13" s="10" customFormat="1" ht="15" customHeight="1" x14ac:dyDescent="0.2">
      <c r="A2" s="94" t="s">
        <v>84</v>
      </c>
      <c r="C2" s="95"/>
      <c r="D2" s="95"/>
      <c r="E2" s="95"/>
      <c r="F2" s="95"/>
      <c r="G2" s="95"/>
      <c r="H2" s="95"/>
      <c r="I2" s="95"/>
      <c r="J2" s="95"/>
      <c r="K2" s="95"/>
      <c r="L2" s="96"/>
      <c r="M2" s="55"/>
    </row>
    <row r="3" spans="1:13" s="10" customFormat="1" ht="15" customHeight="1" x14ac:dyDescent="0.2">
      <c r="A3" s="94" t="s">
        <v>85</v>
      </c>
      <c r="C3" s="95"/>
      <c r="D3" s="95"/>
      <c r="E3" s="95"/>
      <c r="F3" s="95"/>
      <c r="G3" s="95"/>
      <c r="H3" s="95"/>
      <c r="I3" s="95"/>
      <c r="J3" s="95"/>
      <c r="K3" s="95"/>
      <c r="L3" s="96"/>
      <c r="M3" s="55"/>
    </row>
    <row r="4" spans="1:13" ht="15" customHeight="1" x14ac:dyDescent="0.2">
      <c r="A4" s="113" t="s">
        <v>86</v>
      </c>
      <c r="B4" s="97" t="s">
        <v>87</v>
      </c>
      <c r="C4" s="105" t="s">
        <v>25</v>
      </c>
      <c r="D4" s="105" t="s">
        <v>26</v>
      </c>
      <c r="E4" s="105" t="s">
        <v>27</v>
      </c>
      <c r="F4" s="105" t="s">
        <v>28</v>
      </c>
      <c r="G4" s="105" t="s">
        <v>29</v>
      </c>
      <c r="H4" s="105" t="s">
        <v>30</v>
      </c>
      <c r="I4" s="105" t="s">
        <v>31</v>
      </c>
      <c r="J4" s="105" t="s">
        <v>32</v>
      </c>
      <c r="K4" s="105" t="s">
        <v>33</v>
      </c>
      <c r="L4" s="105" t="s">
        <v>34</v>
      </c>
      <c r="M4" s="105" t="s">
        <v>290</v>
      </c>
    </row>
    <row r="5" spans="1:13" ht="15" customHeight="1" x14ac:dyDescent="0.2">
      <c r="A5" s="72" t="s">
        <v>250</v>
      </c>
      <c r="B5" s="71" t="s">
        <v>251</v>
      </c>
      <c r="C5" s="117">
        <v>253.33500000000001</v>
      </c>
      <c r="D5" s="117">
        <v>430.00700000000001</v>
      </c>
      <c r="E5" s="117">
        <v>302.48899999999998</v>
      </c>
      <c r="F5" s="117">
        <v>395.72800000000001</v>
      </c>
      <c r="G5" s="117">
        <v>239.40799999999999</v>
      </c>
      <c r="H5" s="117">
        <v>235.655</v>
      </c>
      <c r="I5" s="117">
        <v>280.56200000000001</v>
      </c>
      <c r="J5" s="117">
        <v>176.018</v>
      </c>
      <c r="K5" s="117">
        <v>181.511</v>
      </c>
      <c r="L5" s="117">
        <v>174.11600000000001</v>
      </c>
      <c r="M5" s="117">
        <v>167.83199999999999</v>
      </c>
    </row>
    <row r="6" spans="1:13" ht="15" customHeight="1" x14ac:dyDescent="0.2">
      <c r="A6" s="72" t="s">
        <v>250</v>
      </c>
      <c r="B6" s="72" t="s">
        <v>252</v>
      </c>
      <c r="C6" s="117">
        <v>160.52699999999999</v>
      </c>
      <c r="D6" s="117">
        <v>319.69900000000001</v>
      </c>
      <c r="E6" s="117">
        <v>195.81899999999999</v>
      </c>
      <c r="F6" s="117">
        <v>228.786</v>
      </c>
      <c r="G6" s="117">
        <v>112.887</v>
      </c>
      <c r="H6" s="117">
        <v>188.42599999999999</v>
      </c>
      <c r="I6" s="117">
        <v>123.621</v>
      </c>
      <c r="J6" s="117">
        <v>128.93600000000001</v>
      </c>
      <c r="K6" s="117">
        <v>137.30500000000001</v>
      </c>
      <c r="L6" s="117">
        <v>118.345</v>
      </c>
      <c r="M6" s="117">
        <v>210.94900000000001</v>
      </c>
    </row>
    <row r="7" spans="1:13" ht="15" customHeight="1" x14ac:dyDescent="0.2">
      <c r="A7" s="72" t="s">
        <v>250</v>
      </c>
      <c r="B7" s="72" t="s">
        <v>253</v>
      </c>
      <c r="C7" s="117">
        <v>282.791</v>
      </c>
      <c r="D7" s="117">
        <v>374.774</v>
      </c>
      <c r="E7" s="117">
        <v>338.911</v>
      </c>
      <c r="F7" s="117">
        <v>391.23099999999999</v>
      </c>
      <c r="G7" s="117">
        <v>270.49299999999999</v>
      </c>
      <c r="H7" s="117">
        <v>115.74299999999999</v>
      </c>
      <c r="I7" s="117">
        <v>122.124</v>
      </c>
      <c r="J7" s="117">
        <v>94.435000000000002</v>
      </c>
      <c r="K7" s="117">
        <v>59.298999999999999</v>
      </c>
      <c r="L7" s="117">
        <v>119.325</v>
      </c>
      <c r="M7" s="117" t="s">
        <v>71</v>
      </c>
    </row>
    <row r="8" spans="1:13" ht="15" customHeight="1" x14ac:dyDescent="0.2">
      <c r="A8" s="72" t="s">
        <v>250</v>
      </c>
      <c r="B8" s="72" t="s">
        <v>254</v>
      </c>
      <c r="C8" s="117">
        <v>448.47</v>
      </c>
      <c r="D8" s="117">
        <v>370.91199999999998</v>
      </c>
      <c r="E8" s="117">
        <v>338.68400000000003</v>
      </c>
      <c r="F8" s="117">
        <v>203.83699999999999</v>
      </c>
      <c r="G8" s="117">
        <v>312.99799999999999</v>
      </c>
      <c r="H8" s="117">
        <v>280.42599999999999</v>
      </c>
      <c r="I8" s="117">
        <v>81.528999999999996</v>
      </c>
      <c r="J8" s="117">
        <v>82.441999999999993</v>
      </c>
      <c r="K8" s="117">
        <v>104.85</v>
      </c>
      <c r="L8" s="117">
        <v>90.391000000000005</v>
      </c>
      <c r="M8" s="117">
        <v>97.417000000000002</v>
      </c>
    </row>
    <row r="9" spans="1:13" ht="15" customHeight="1" x14ac:dyDescent="0.2">
      <c r="A9" s="72" t="s">
        <v>250</v>
      </c>
      <c r="B9" s="72" t="s">
        <v>255</v>
      </c>
      <c r="C9" s="117">
        <v>388.16399999999999</v>
      </c>
      <c r="D9" s="117">
        <v>324.45800000000003</v>
      </c>
      <c r="E9" s="117">
        <v>207.80099999999999</v>
      </c>
      <c r="F9" s="117">
        <v>279.80500000000001</v>
      </c>
      <c r="G9" s="117">
        <v>246.85300000000001</v>
      </c>
      <c r="H9" s="117">
        <v>236.601</v>
      </c>
      <c r="I9" s="117">
        <v>145.77500000000001</v>
      </c>
      <c r="J9" s="117">
        <v>185.71799999999999</v>
      </c>
      <c r="K9" s="117">
        <v>185.28700000000001</v>
      </c>
      <c r="L9" s="117">
        <v>122.23099999999999</v>
      </c>
      <c r="M9" s="117">
        <v>72.206000000000003</v>
      </c>
    </row>
    <row r="10" spans="1:13" ht="15" customHeight="1" x14ac:dyDescent="0.2">
      <c r="A10" s="72" t="s">
        <v>250</v>
      </c>
      <c r="B10" s="72" t="s">
        <v>256</v>
      </c>
      <c r="C10" s="117">
        <v>313.04199999999997</v>
      </c>
      <c r="D10" s="117" t="s">
        <v>71</v>
      </c>
      <c r="E10" s="117">
        <v>177.36</v>
      </c>
      <c r="F10" s="117">
        <v>390.13499999999999</v>
      </c>
      <c r="G10" s="117">
        <v>198.495</v>
      </c>
      <c r="H10" s="117">
        <v>193.83600000000001</v>
      </c>
      <c r="I10" s="117" t="s">
        <v>71</v>
      </c>
      <c r="J10" s="117" t="s">
        <v>71</v>
      </c>
      <c r="K10" s="117" t="s">
        <v>71</v>
      </c>
      <c r="L10" s="117">
        <v>196.203</v>
      </c>
      <c r="M10" s="117" t="s">
        <v>71</v>
      </c>
    </row>
    <row r="11" spans="1:13" ht="15" customHeight="1" x14ac:dyDescent="0.2">
      <c r="A11" s="72" t="s">
        <v>250</v>
      </c>
      <c r="B11" s="72" t="s">
        <v>257</v>
      </c>
      <c r="C11" s="117">
        <v>421.43900000000002</v>
      </c>
      <c r="D11" s="117">
        <v>287.02300000000002</v>
      </c>
      <c r="E11" s="117">
        <v>332.27199999999999</v>
      </c>
      <c r="F11" s="117">
        <v>287.29599999999999</v>
      </c>
      <c r="G11" s="117">
        <v>121.434</v>
      </c>
      <c r="H11" s="117">
        <v>158.47800000000001</v>
      </c>
      <c r="I11" s="117">
        <v>241.24799999999999</v>
      </c>
      <c r="J11" s="117">
        <v>110.681</v>
      </c>
      <c r="K11" s="117">
        <v>265.02600000000001</v>
      </c>
      <c r="L11" s="117">
        <v>260.66000000000003</v>
      </c>
      <c r="M11" s="117">
        <v>315.51100000000002</v>
      </c>
    </row>
    <row r="12" spans="1:13" ht="15" customHeight="1" x14ac:dyDescent="0.2">
      <c r="A12" s="72" t="s">
        <v>250</v>
      </c>
      <c r="B12" s="72" t="s">
        <v>258</v>
      </c>
      <c r="C12" s="117">
        <v>570.00199999999995</v>
      </c>
      <c r="D12" s="117">
        <v>383.25</v>
      </c>
      <c r="E12" s="117">
        <v>402.4</v>
      </c>
      <c r="F12" s="117">
        <v>316.54700000000003</v>
      </c>
      <c r="G12" s="117">
        <v>292.93599999999998</v>
      </c>
      <c r="H12" s="117">
        <v>269.31900000000002</v>
      </c>
      <c r="I12" s="117">
        <v>165.24600000000001</v>
      </c>
      <c r="J12" s="117">
        <v>214.94499999999999</v>
      </c>
      <c r="K12" s="117">
        <v>182.11799999999999</v>
      </c>
      <c r="L12" s="117">
        <v>181.946</v>
      </c>
      <c r="M12" s="117">
        <v>131.68299999999999</v>
      </c>
    </row>
    <row r="13" spans="1:13" ht="15" customHeight="1" x14ac:dyDescent="0.2">
      <c r="A13" s="72" t="s">
        <v>250</v>
      </c>
      <c r="B13" s="72" t="s">
        <v>259</v>
      </c>
      <c r="C13" s="117">
        <v>406.27600000000001</v>
      </c>
      <c r="D13" s="117">
        <v>258.57900000000001</v>
      </c>
      <c r="E13" s="117">
        <v>202.91800000000001</v>
      </c>
      <c r="F13" s="117">
        <v>238.06800000000001</v>
      </c>
      <c r="G13" s="117">
        <v>207.50800000000001</v>
      </c>
      <c r="H13" s="117">
        <v>243.197</v>
      </c>
      <c r="I13" s="117">
        <v>178.084</v>
      </c>
      <c r="J13" s="117">
        <v>134.69800000000001</v>
      </c>
      <c r="K13" s="117">
        <v>176.53</v>
      </c>
      <c r="L13" s="117">
        <v>225.136</v>
      </c>
      <c r="M13" s="117">
        <v>183.65</v>
      </c>
    </row>
    <row r="14" spans="1:13" ht="15" customHeight="1" x14ac:dyDescent="0.2">
      <c r="A14" s="72" t="s">
        <v>250</v>
      </c>
      <c r="B14" s="72" t="s">
        <v>260</v>
      </c>
      <c r="C14" s="117">
        <v>413.267</v>
      </c>
      <c r="D14" s="117">
        <v>283.88900000000001</v>
      </c>
      <c r="E14" s="117">
        <v>164.33099999999999</v>
      </c>
      <c r="F14" s="117">
        <v>201.32499999999999</v>
      </c>
      <c r="G14" s="117">
        <v>217.81700000000001</v>
      </c>
      <c r="H14" s="117">
        <v>284.42599999999999</v>
      </c>
      <c r="I14" s="117">
        <v>195.839</v>
      </c>
      <c r="J14" s="117">
        <v>182.45</v>
      </c>
      <c r="K14" s="117">
        <v>202.04400000000001</v>
      </c>
      <c r="L14" s="117">
        <v>225.93299999999999</v>
      </c>
      <c r="M14" s="117">
        <v>225.64699999999999</v>
      </c>
    </row>
    <row r="15" spans="1:13" ht="15" customHeight="1" x14ac:dyDescent="0.2">
      <c r="A15" s="72" t="s">
        <v>250</v>
      </c>
      <c r="B15" s="72" t="s">
        <v>261</v>
      </c>
      <c r="C15" s="117">
        <v>456.14299999999997</v>
      </c>
      <c r="D15" s="117">
        <v>482.78800000000001</v>
      </c>
      <c r="E15" s="117">
        <v>357.83499999999998</v>
      </c>
      <c r="F15" s="117">
        <v>232.01400000000001</v>
      </c>
      <c r="G15" s="117">
        <v>250.61500000000001</v>
      </c>
      <c r="H15" s="117">
        <v>400.24200000000002</v>
      </c>
      <c r="I15" s="117" t="s">
        <v>71</v>
      </c>
      <c r="J15" s="117">
        <v>400.166</v>
      </c>
      <c r="K15" s="117">
        <v>182.834</v>
      </c>
      <c r="L15" s="117">
        <v>199.553</v>
      </c>
      <c r="M15" s="117">
        <v>206.60599999999999</v>
      </c>
    </row>
    <row r="16" spans="1:13" ht="15" customHeight="1" x14ac:dyDescent="0.2">
      <c r="A16" s="72" t="s">
        <v>250</v>
      </c>
      <c r="B16" s="72" t="s">
        <v>262</v>
      </c>
      <c r="C16" s="117">
        <v>275.10500000000002</v>
      </c>
      <c r="D16" s="117">
        <v>380.33199999999999</v>
      </c>
      <c r="E16" s="117" t="s">
        <v>71</v>
      </c>
      <c r="F16" s="117">
        <v>213.43</v>
      </c>
      <c r="G16" s="117" t="s">
        <v>71</v>
      </c>
      <c r="H16" s="117" t="s">
        <v>71</v>
      </c>
      <c r="I16" s="117" t="s">
        <v>71</v>
      </c>
      <c r="J16" s="117" t="s">
        <v>71</v>
      </c>
      <c r="K16" s="117">
        <v>182.04900000000001</v>
      </c>
      <c r="L16" s="117">
        <v>301.20499999999998</v>
      </c>
      <c r="M16" s="117">
        <v>174.73400000000001</v>
      </c>
    </row>
    <row r="17" spans="1:13" ht="15" customHeight="1" x14ac:dyDescent="0.2">
      <c r="A17" s="72" t="s">
        <v>250</v>
      </c>
      <c r="B17" s="72" t="s">
        <v>263</v>
      </c>
      <c r="C17" s="117">
        <v>177.083</v>
      </c>
      <c r="D17" s="117">
        <v>147.09899999999999</v>
      </c>
      <c r="E17" s="117">
        <v>196.84100000000001</v>
      </c>
      <c r="F17" s="117">
        <v>235.70099999999999</v>
      </c>
      <c r="G17" s="117">
        <v>131.81700000000001</v>
      </c>
      <c r="H17" s="117" t="s">
        <v>71</v>
      </c>
      <c r="I17" s="117" t="s">
        <v>71</v>
      </c>
      <c r="J17" s="117" t="s">
        <v>71</v>
      </c>
      <c r="K17" s="117" t="s">
        <v>71</v>
      </c>
      <c r="L17" s="117" t="s">
        <v>71</v>
      </c>
      <c r="M17" s="117" t="s">
        <v>71</v>
      </c>
    </row>
    <row r="18" spans="1:13" ht="15" customHeight="1" x14ac:dyDescent="0.2">
      <c r="A18" s="72" t="s">
        <v>250</v>
      </c>
      <c r="B18" s="72" t="s">
        <v>264</v>
      </c>
      <c r="C18" s="117">
        <v>295.13900000000001</v>
      </c>
      <c r="D18" s="117">
        <v>187.596</v>
      </c>
      <c r="E18" s="117">
        <v>139.12299999999999</v>
      </c>
      <c r="F18" s="117">
        <v>131.363</v>
      </c>
      <c r="G18" s="117">
        <v>169.09700000000001</v>
      </c>
      <c r="H18" s="117">
        <v>156.34100000000001</v>
      </c>
      <c r="I18" s="117">
        <v>106.995</v>
      </c>
      <c r="J18" s="117">
        <v>154.53800000000001</v>
      </c>
      <c r="K18" s="117" t="s">
        <v>71</v>
      </c>
      <c r="L18" s="117">
        <v>175.24600000000001</v>
      </c>
      <c r="M18" s="117">
        <v>106.836</v>
      </c>
    </row>
    <row r="19" spans="1:13" ht="15" customHeight="1" x14ac:dyDescent="0.2">
      <c r="A19" s="72" t="s">
        <v>250</v>
      </c>
      <c r="B19" s="72" t="s">
        <v>265</v>
      </c>
      <c r="C19" s="117">
        <v>531.18399999999997</v>
      </c>
      <c r="D19" s="117">
        <v>425.678</v>
      </c>
      <c r="E19" s="117">
        <v>444.29700000000003</v>
      </c>
      <c r="F19" s="117">
        <v>442.95699999999999</v>
      </c>
      <c r="G19" s="117">
        <v>414.30599999999998</v>
      </c>
      <c r="H19" s="117">
        <v>146.09700000000001</v>
      </c>
      <c r="I19" s="117">
        <v>216.12700000000001</v>
      </c>
      <c r="J19" s="117">
        <v>126.515</v>
      </c>
      <c r="K19" s="117">
        <v>133.22800000000001</v>
      </c>
      <c r="L19" s="117">
        <v>119.968</v>
      </c>
      <c r="M19" s="117">
        <v>144.67500000000001</v>
      </c>
    </row>
    <row r="20" spans="1:13" ht="15" customHeight="1" x14ac:dyDescent="0.2">
      <c r="A20" s="72" t="s">
        <v>250</v>
      </c>
      <c r="B20" s="72" t="s">
        <v>266</v>
      </c>
      <c r="C20" s="117">
        <v>307.46300000000002</v>
      </c>
      <c r="D20" s="117">
        <v>232.136</v>
      </c>
      <c r="E20" s="117">
        <v>216.715</v>
      </c>
      <c r="F20" s="117">
        <v>182.44800000000001</v>
      </c>
      <c r="G20" s="117">
        <v>328.81099999999998</v>
      </c>
      <c r="H20" s="117">
        <v>396.12299999999999</v>
      </c>
      <c r="I20" s="117">
        <v>133.59200000000001</v>
      </c>
      <c r="J20" s="117">
        <v>159.6</v>
      </c>
      <c r="K20" s="117">
        <v>214.19</v>
      </c>
      <c r="L20" s="117">
        <v>203.19300000000001</v>
      </c>
      <c r="M20" s="117">
        <v>140.34899999999999</v>
      </c>
    </row>
    <row r="21" spans="1:13" ht="15" customHeight="1" x14ac:dyDescent="0.2">
      <c r="A21" s="72" t="s">
        <v>250</v>
      </c>
      <c r="B21" s="72" t="s">
        <v>267</v>
      </c>
      <c r="C21" s="117">
        <v>178.55099999999999</v>
      </c>
      <c r="D21" s="117">
        <v>228.107</v>
      </c>
      <c r="E21" s="117">
        <v>118.018</v>
      </c>
      <c r="F21" s="117">
        <v>150.065</v>
      </c>
      <c r="G21" s="117" t="s">
        <v>71</v>
      </c>
      <c r="H21" s="117">
        <v>120.17400000000001</v>
      </c>
      <c r="I21" s="117">
        <v>122.73699999999999</v>
      </c>
      <c r="J21" s="117" t="s">
        <v>71</v>
      </c>
      <c r="K21" s="117">
        <v>136.21799999999999</v>
      </c>
      <c r="L21" s="117">
        <v>157.01499999999999</v>
      </c>
      <c r="M21" s="117">
        <v>305.64299999999997</v>
      </c>
    </row>
    <row r="22" spans="1:13" ht="15" customHeight="1" x14ac:dyDescent="0.2">
      <c r="A22" s="72" t="s">
        <v>250</v>
      </c>
      <c r="B22" s="72" t="s">
        <v>282</v>
      </c>
      <c r="C22" s="117">
        <v>240.941</v>
      </c>
      <c r="D22" s="117">
        <v>310.28699999999998</v>
      </c>
      <c r="E22" s="117">
        <v>297.67899999999997</v>
      </c>
      <c r="F22" s="117">
        <v>182.56700000000001</v>
      </c>
      <c r="G22" s="117">
        <v>167.922</v>
      </c>
      <c r="H22" s="117">
        <v>199.184</v>
      </c>
      <c r="I22" s="117">
        <v>102.46899999999999</v>
      </c>
      <c r="J22" s="117">
        <v>80.713999999999999</v>
      </c>
      <c r="K22" s="117">
        <v>131.6</v>
      </c>
      <c r="L22" s="117">
        <v>149.90700000000001</v>
      </c>
      <c r="M22" s="117">
        <v>85.793000000000006</v>
      </c>
    </row>
    <row r="23" spans="1:13" ht="15" customHeight="1" x14ac:dyDescent="0.2">
      <c r="A23" s="72" t="s">
        <v>250</v>
      </c>
      <c r="B23" s="72" t="s">
        <v>268</v>
      </c>
      <c r="C23" s="117">
        <v>221.119</v>
      </c>
      <c r="D23" s="117">
        <v>215.55600000000001</v>
      </c>
      <c r="E23" s="117">
        <v>126.011</v>
      </c>
      <c r="F23" s="117">
        <v>120.74299999999999</v>
      </c>
      <c r="G23" s="117">
        <v>167.148</v>
      </c>
      <c r="H23" s="117">
        <v>95.94</v>
      </c>
      <c r="I23" s="117">
        <v>130.441</v>
      </c>
      <c r="J23" s="117">
        <v>103.712</v>
      </c>
      <c r="K23" s="117">
        <v>169.499</v>
      </c>
      <c r="L23" s="117">
        <v>133.732</v>
      </c>
      <c r="M23" s="117">
        <v>93.787999999999997</v>
      </c>
    </row>
    <row r="24" spans="1:13" ht="15" customHeight="1" x14ac:dyDescent="0.2">
      <c r="A24" s="72" t="s">
        <v>250</v>
      </c>
      <c r="B24" s="72" t="s">
        <v>269</v>
      </c>
      <c r="C24" s="117">
        <v>320.03199999999998</v>
      </c>
      <c r="D24" s="117">
        <v>347.46499999999997</v>
      </c>
      <c r="E24" s="117">
        <v>288.97699999999998</v>
      </c>
      <c r="F24" s="117">
        <v>254.84899999999999</v>
      </c>
      <c r="G24" s="117">
        <v>238.46799999999999</v>
      </c>
      <c r="H24" s="117">
        <v>210.833</v>
      </c>
      <c r="I24" s="117">
        <v>143.87700000000001</v>
      </c>
      <c r="J24" s="117">
        <v>81.48</v>
      </c>
      <c r="K24" s="117" t="s">
        <v>71</v>
      </c>
      <c r="L24" s="117" t="s">
        <v>71</v>
      </c>
      <c r="M24" s="117" t="s">
        <v>71</v>
      </c>
    </row>
    <row r="25" spans="1:13" ht="15" customHeight="1" x14ac:dyDescent="0.2">
      <c r="A25" s="72" t="s">
        <v>250</v>
      </c>
      <c r="B25" s="72" t="s">
        <v>270</v>
      </c>
      <c r="C25" s="116">
        <v>343.30399999999997</v>
      </c>
      <c r="D25" s="116">
        <v>389.92500000000001</v>
      </c>
      <c r="E25" s="116">
        <v>412.32900000000001</v>
      </c>
      <c r="F25" s="116">
        <v>491.47399999999999</v>
      </c>
      <c r="G25" s="116">
        <v>190.41200000000001</v>
      </c>
      <c r="H25" s="116">
        <v>248.315</v>
      </c>
      <c r="I25" s="116">
        <v>260.37400000000002</v>
      </c>
      <c r="J25" s="116">
        <v>236.22</v>
      </c>
      <c r="K25" s="116">
        <v>134.548</v>
      </c>
      <c r="L25" s="116" t="s">
        <v>71</v>
      </c>
      <c r="M25" s="116" t="s">
        <v>71</v>
      </c>
    </row>
    <row r="26" spans="1:13" s="54" customFormat="1" ht="15" customHeight="1" x14ac:dyDescent="0.2">
      <c r="A26" s="223" t="s">
        <v>250</v>
      </c>
      <c r="B26" s="228" t="s">
        <v>271</v>
      </c>
      <c r="C26" s="224">
        <v>478.36799999999999</v>
      </c>
      <c r="D26" s="224">
        <v>394.23099999999999</v>
      </c>
      <c r="E26" s="224">
        <v>379.78100000000001</v>
      </c>
      <c r="F26" s="224">
        <v>315.35599999999999</v>
      </c>
      <c r="G26" s="224">
        <v>210.857</v>
      </c>
      <c r="H26" s="224">
        <v>148.666</v>
      </c>
      <c r="I26" s="224">
        <v>110.39400000000001</v>
      </c>
      <c r="J26" s="224">
        <v>111.238</v>
      </c>
      <c r="K26" s="224">
        <v>215.00399999999999</v>
      </c>
      <c r="L26" s="224">
        <v>176.179</v>
      </c>
      <c r="M26" s="224">
        <v>129.572</v>
      </c>
    </row>
    <row r="27" spans="1:13" s="54" customFormat="1" ht="15" customHeight="1" x14ac:dyDescent="0.2">
      <c r="A27" s="114" t="s">
        <v>250</v>
      </c>
      <c r="B27" s="73" t="s">
        <v>272</v>
      </c>
      <c r="C27" s="120">
        <v>340.28800000000001</v>
      </c>
      <c r="D27" s="120">
        <v>313.49400000000003</v>
      </c>
      <c r="E27" s="120">
        <v>265.245</v>
      </c>
      <c r="F27" s="120">
        <v>252.959</v>
      </c>
      <c r="G27" s="120">
        <v>221.70699999999999</v>
      </c>
      <c r="H27" s="120">
        <v>202.92599999999999</v>
      </c>
      <c r="I27" s="120">
        <v>141.83600000000001</v>
      </c>
      <c r="J27" s="120">
        <v>128.17699999999999</v>
      </c>
      <c r="K27" s="120">
        <v>142.26599999999999</v>
      </c>
      <c r="L27" s="120">
        <v>147.386</v>
      </c>
      <c r="M27" s="120">
        <v>130.852</v>
      </c>
    </row>
    <row r="28" spans="1:13" ht="15" customHeight="1" x14ac:dyDescent="0.2">
      <c r="A28" s="72" t="s">
        <v>140</v>
      </c>
      <c r="B28" s="66" t="s">
        <v>141</v>
      </c>
      <c r="C28" s="117">
        <v>543.95799999999997</v>
      </c>
      <c r="D28" s="117">
        <v>529.11</v>
      </c>
      <c r="E28" s="117">
        <v>469.84699999999998</v>
      </c>
      <c r="F28" s="117">
        <v>421.274</v>
      </c>
      <c r="G28" s="117">
        <v>344.279</v>
      </c>
      <c r="H28" s="117">
        <v>309.91500000000002</v>
      </c>
      <c r="I28" s="117">
        <v>256.822</v>
      </c>
      <c r="J28" s="117">
        <v>252.27</v>
      </c>
      <c r="K28" s="117">
        <v>279.83800000000002</v>
      </c>
      <c r="L28" s="117">
        <v>196.999</v>
      </c>
      <c r="M28" s="117">
        <v>87.850999999999999</v>
      </c>
    </row>
    <row r="29" spans="1:13" ht="15" customHeight="1" x14ac:dyDescent="0.2">
      <c r="A29" s="72" t="s">
        <v>140</v>
      </c>
      <c r="B29" s="64" t="s">
        <v>142</v>
      </c>
      <c r="C29" s="117">
        <v>275.226</v>
      </c>
      <c r="D29" s="117">
        <v>183.642</v>
      </c>
      <c r="E29" s="117">
        <v>169.02</v>
      </c>
      <c r="F29" s="117">
        <v>140.107</v>
      </c>
      <c r="G29" s="117">
        <v>152.80099999999999</v>
      </c>
      <c r="H29" s="117">
        <v>185.63</v>
      </c>
      <c r="I29" s="117">
        <v>139.249</v>
      </c>
      <c r="J29" s="117">
        <v>105.3</v>
      </c>
      <c r="K29" s="117">
        <v>164.37899999999999</v>
      </c>
      <c r="L29" s="117">
        <v>137.38499999999999</v>
      </c>
      <c r="M29" s="117">
        <v>72.97</v>
      </c>
    </row>
    <row r="30" spans="1:13" ht="15" customHeight="1" x14ac:dyDescent="0.2">
      <c r="A30" s="72" t="s">
        <v>140</v>
      </c>
      <c r="B30" s="64" t="s">
        <v>143</v>
      </c>
      <c r="C30" s="117">
        <v>578.02599999999995</v>
      </c>
      <c r="D30" s="117">
        <v>456.077</v>
      </c>
      <c r="E30" s="117">
        <v>340.24700000000001</v>
      </c>
      <c r="F30" s="117">
        <v>345.35</v>
      </c>
      <c r="G30" s="117">
        <v>402.95100000000002</v>
      </c>
      <c r="H30" s="117">
        <v>314.54000000000002</v>
      </c>
      <c r="I30" s="117">
        <v>214.93199999999999</v>
      </c>
      <c r="J30" s="117">
        <v>188.07400000000001</v>
      </c>
      <c r="K30" s="117">
        <v>200.30500000000001</v>
      </c>
      <c r="L30" s="117">
        <v>133.14099999999999</v>
      </c>
      <c r="M30" s="117">
        <v>195.57</v>
      </c>
    </row>
    <row r="31" spans="1:13" ht="15" customHeight="1" x14ac:dyDescent="0.2">
      <c r="A31" s="72" t="s">
        <v>140</v>
      </c>
      <c r="B31" s="64" t="s">
        <v>144</v>
      </c>
      <c r="C31" s="117">
        <v>314.15899999999999</v>
      </c>
      <c r="D31" s="117">
        <v>189.732</v>
      </c>
      <c r="E31" s="117">
        <v>171.61500000000001</v>
      </c>
      <c r="F31" s="117">
        <v>189.727</v>
      </c>
      <c r="G31" s="117">
        <v>178.88</v>
      </c>
      <c r="H31" s="117">
        <v>149.93899999999999</v>
      </c>
      <c r="I31" s="117">
        <v>123.196</v>
      </c>
      <c r="J31" s="117">
        <v>108.104</v>
      </c>
      <c r="K31" s="117">
        <v>111.33</v>
      </c>
      <c r="L31" s="117">
        <v>101.92700000000001</v>
      </c>
      <c r="M31" s="117">
        <v>75.260999999999996</v>
      </c>
    </row>
    <row r="32" spans="1:13" ht="15" customHeight="1" x14ac:dyDescent="0.2">
      <c r="A32" s="72" t="s">
        <v>140</v>
      </c>
      <c r="B32" s="64" t="s">
        <v>145</v>
      </c>
      <c r="C32" s="117">
        <v>406.99299999999999</v>
      </c>
      <c r="D32" s="117">
        <v>442.91300000000001</v>
      </c>
      <c r="E32" s="117">
        <v>428.48</v>
      </c>
      <c r="F32" s="117">
        <v>339.76</v>
      </c>
      <c r="G32" s="117">
        <v>111.208</v>
      </c>
      <c r="H32" s="117">
        <v>122.833</v>
      </c>
      <c r="I32" s="117">
        <v>87.522000000000006</v>
      </c>
      <c r="J32" s="117">
        <v>105.003</v>
      </c>
      <c r="K32" s="117">
        <v>105.777</v>
      </c>
      <c r="L32" s="117">
        <v>100.67</v>
      </c>
      <c r="M32" s="117">
        <v>78.698999999999998</v>
      </c>
    </row>
    <row r="33" spans="1:13" ht="15" customHeight="1" x14ac:dyDescent="0.2">
      <c r="A33" s="72" t="s">
        <v>140</v>
      </c>
      <c r="B33" s="64" t="s">
        <v>333</v>
      </c>
      <c r="C33" s="192" t="s">
        <v>236</v>
      </c>
      <c r="D33" s="192" t="s">
        <v>236</v>
      </c>
      <c r="E33" s="192" t="s">
        <v>236</v>
      </c>
      <c r="F33" s="192" t="s">
        <v>236</v>
      </c>
      <c r="G33" s="192" t="s">
        <v>236</v>
      </c>
      <c r="H33" s="192" t="s">
        <v>236</v>
      </c>
      <c r="I33" s="192" t="s">
        <v>236</v>
      </c>
      <c r="J33" s="192">
        <v>122.66800000000001</v>
      </c>
      <c r="K33" s="192">
        <v>178.43299999999999</v>
      </c>
      <c r="L33" s="192">
        <v>117.68600000000001</v>
      </c>
      <c r="M33" s="192">
        <v>108.676</v>
      </c>
    </row>
    <row r="34" spans="1:13" ht="15" customHeight="1" x14ac:dyDescent="0.2">
      <c r="A34" s="72" t="s">
        <v>140</v>
      </c>
      <c r="B34" s="64" t="s">
        <v>146</v>
      </c>
      <c r="C34" s="117">
        <v>602.19000000000005</v>
      </c>
      <c r="D34" s="117">
        <v>363.476</v>
      </c>
      <c r="E34" s="117">
        <v>257.17599999999999</v>
      </c>
      <c r="F34" s="117">
        <v>220.47200000000001</v>
      </c>
      <c r="G34" s="117">
        <v>219.5</v>
      </c>
      <c r="H34" s="117">
        <v>218.13800000000001</v>
      </c>
      <c r="I34" s="117">
        <v>207.88800000000001</v>
      </c>
      <c r="J34" s="117">
        <v>43.287999999999997</v>
      </c>
      <c r="K34" s="117" t="s">
        <v>236</v>
      </c>
      <c r="L34" s="117" t="s">
        <v>236</v>
      </c>
      <c r="M34" s="117" t="s">
        <v>236</v>
      </c>
    </row>
    <row r="35" spans="1:13" ht="15" customHeight="1" x14ac:dyDescent="0.2">
      <c r="A35" s="72" t="s">
        <v>140</v>
      </c>
      <c r="B35" s="64" t="s">
        <v>147</v>
      </c>
      <c r="C35" s="117">
        <v>732.23800000000006</v>
      </c>
      <c r="D35" s="117">
        <v>876.81100000000004</v>
      </c>
      <c r="E35" s="117">
        <v>625.63599999999997</v>
      </c>
      <c r="F35" s="117">
        <v>585.45100000000002</v>
      </c>
      <c r="G35" s="117">
        <v>533.50900000000001</v>
      </c>
      <c r="H35" s="117">
        <v>491.11799999999999</v>
      </c>
      <c r="I35" s="117">
        <v>356.89800000000002</v>
      </c>
      <c r="J35" s="117">
        <v>464.416</v>
      </c>
      <c r="K35" s="117">
        <v>451.70800000000003</v>
      </c>
      <c r="L35" s="117">
        <v>318.27699999999999</v>
      </c>
      <c r="M35" s="117">
        <v>161.535</v>
      </c>
    </row>
    <row r="36" spans="1:13" ht="15" customHeight="1" x14ac:dyDescent="0.2">
      <c r="A36" s="72" t="s">
        <v>140</v>
      </c>
      <c r="B36" s="64" t="s">
        <v>148</v>
      </c>
      <c r="C36" s="117">
        <v>384.01100000000002</v>
      </c>
      <c r="D36" s="117">
        <v>358.30799999999999</v>
      </c>
      <c r="E36" s="117">
        <v>324.45</v>
      </c>
      <c r="F36" s="117">
        <v>325.10300000000001</v>
      </c>
      <c r="G36" s="117">
        <v>300.928</v>
      </c>
      <c r="H36" s="117">
        <v>141.46899999999999</v>
      </c>
      <c r="I36" s="117">
        <v>116.324</v>
      </c>
      <c r="J36" s="117">
        <v>124.32899999999999</v>
      </c>
      <c r="K36" s="117">
        <v>143.03100000000001</v>
      </c>
      <c r="L36" s="117">
        <v>138.875</v>
      </c>
      <c r="M36" s="117">
        <v>103.10299999999999</v>
      </c>
    </row>
    <row r="37" spans="1:13" ht="15" customHeight="1" x14ac:dyDescent="0.2">
      <c r="A37" s="72" t="s">
        <v>140</v>
      </c>
      <c r="B37" s="64" t="s">
        <v>149</v>
      </c>
      <c r="C37" s="117" t="s">
        <v>71</v>
      </c>
      <c r="D37" s="117" t="s">
        <v>71</v>
      </c>
      <c r="E37" s="117" t="s">
        <v>71</v>
      </c>
      <c r="F37" s="117" t="s">
        <v>71</v>
      </c>
      <c r="G37" s="117" t="s">
        <v>71</v>
      </c>
      <c r="H37" s="117" t="s">
        <v>71</v>
      </c>
      <c r="I37" s="117" t="s">
        <v>71</v>
      </c>
      <c r="J37" s="117" t="s">
        <v>71</v>
      </c>
      <c r="K37" s="117" t="s">
        <v>71</v>
      </c>
      <c r="L37" s="117" t="s">
        <v>71</v>
      </c>
      <c r="M37" s="117" t="s">
        <v>71</v>
      </c>
    </row>
    <row r="38" spans="1:13" ht="15" customHeight="1" x14ac:dyDescent="0.2">
      <c r="A38" s="223" t="s">
        <v>140</v>
      </c>
      <c r="B38" s="229" t="s">
        <v>334</v>
      </c>
      <c r="C38" s="230" t="s">
        <v>236</v>
      </c>
      <c r="D38" s="230" t="s">
        <v>236</v>
      </c>
      <c r="E38" s="230" t="s">
        <v>236</v>
      </c>
      <c r="F38" s="230" t="s">
        <v>236</v>
      </c>
      <c r="G38" s="230" t="s">
        <v>236</v>
      </c>
      <c r="H38" s="230" t="s">
        <v>236</v>
      </c>
      <c r="I38" s="230" t="s">
        <v>236</v>
      </c>
      <c r="J38" s="230">
        <v>129.54300000000001</v>
      </c>
      <c r="K38" s="230">
        <v>160.54</v>
      </c>
      <c r="L38" s="230">
        <v>110.128</v>
      </c>
      <c r="M38" s="230">
        <v>69.209999999999994</v>
      </c>
    </row>
    <row r="39" spans="1:13" ht="15" customHeight="1" x14ac:dyDescent="0.2">
      <c r="A39" s="114" t="s">
        <v>140</v>
      </c>
      <c r="B39" s="65" t="s">
        <v>150</v>
      </c>
      <c r="C39" s="115">
        <v>437.09500000000003</v>
      </c>
      <c r="D39" s="115">
        <v>364.96100000000001</v>
      </c>
      <c r="E39" s="115">
        <v>307.03800000000001</v>
      </c>
      <c r="F39" s="115">
        <v>280.78800000000001</v>
      </c>
      <c r="G39" s="115">
        <v>240.583</v>
      </c>
      <c r="H39" s="115">
        <v>205.99299999999999</v>
      </c>
      <c r="I39" s="115">
        <v>164.024</v>
      </c>
      <c r="J39" s="115">
        <v>157.91</v>
      </c>
      <c r="K39" s="115">
        <v>172.24100000000001</v>
      </c>
      <c r="L39" s="115">
        <v>136.483</v>
      </c>
      <c r="M39" s="115">
        <v>98.344999999999999</v>
      </c>
    </row>
    <row r="40" spans="1:13" ht="15" customHeight="1" x14ac:dyDescent="0.2">
      <c r="A40" s="72" t="s">
        <v>336</v>
      </c>
      <c r="B40" s="66" t="s">
        <v>167</v>
      </c>
      <c r="C40" s="117">
        <v>341.483</v>
      </c>
      <c r="D40" s="117">
        <v>386.05599999999998</v>
      </c>
      <c r="E40" s="117">
        <v>290.34100000000001</v>
      </c>
      <c r="F40" s="117">
        <v>284.85300000000001</v>
      </c>
      <c r="G40" s="117">
        <v>203.34899999999999</v>
      </c>
      <c r="H40" s="117">
        <v>146.03200000000001</v>
      </c>
      <c r="I40" s="117">
        <v>144.71</v>
      </c>
      <c r="J40" s="117">
        <v>179.054</v>
      </c>
      <c r="K40" s="117">
        <v>122.179</v>
      </c>
      <c r="L40" s="117">
        <v>173.75</v>
      </c>
      <c r="M40" s="117">
        <v>156.059</v>
      </c>
    </row>
    <row r="41" spans="1:13" ht="15" customHeight="1" x14ac:dyDescent="0.2">
      <c r="A41" s="72" t="s">
        <v>336</v>
      </c>
      <c r="B41" s="64" t="s">
        <v>168</v>
      </c>
      <c r="C41" s="117">
        <v>220.73099999999999</v>
      </c>
      <c r="D41" s="117">
        <v>214.946</v>
      </c>
      <c r="E41" s="117">
        <v>164.22399999999999</v>
      </c>
      <c r="F41" s="117">
        <v>211.59800000000001</v>
      </c>
      <c r="G41" s="117">
        <v>90.378</v>
      </c>
      <c r="H41" s="117">
        <v>114.449</v>
      </c>
      <c r="I41" s="117">
        <v>114.913</v>
      </c>
      <c r="J41" s="117">
        <v>97.6</v>
      </c>
      <c r="K41" s="117">
        <v>87.792000000000002</v>
      </c>
      <c r="L41" s="117">
        <v>127.91800000000001</v>
      </c>
      <c r="M41" s="117">
        <v>92.542000000000002</v>
      </c>
    </row>
    <row r="42" spans="1:13" ht="15" customHeight="1" x14ac:dyDescent="0.2">
      <c r="A42" s="72" t="s">
        <v>336</v>
      </c>
      <c r="B42" s="64" t="s">
        <v>169</v>
      </c>
      <c r="C42" s="117">
        <v>346.77</v>
      </c>
      <c r="D42" s="117">
        <v>272.62900000000002</v>
      </c>
      <c r="E42" s="117">
        <v>365.03500000000003</v>
      </c>
      <c r="F42" s="117">
        <v>327.03399999999999</v>
      </c>
      <c r="G42" s="117">
        <v>177.08199999999999</v>
      </c>
      <c r="H42" s="117">
        <v>118.613</v>
      </c>
      <c r="I42" s="117">
        <v>111.01600000000001</v>
      </c>
      <c r="J42" s="117">
        <v>114.477</v>
      </c>
      <c r="K42" s="117">
        <v>160.95400000000001</v>
      </c>
      <c r="L42" s="117">
        <v>134.08699999999999</v>
      </c>
      <c r="M42" s="117">
        <v>79.256</v>
      </c>
    </row>
    <row r="43" spans="1:13" ht="15" customHeight="1" x14ac:dyDescent="0.2">
      <c r="A43" s="72" t="s">
        <v>336</v>
      </c>
      <c r="B43" s="64" t="s">
        <v>170</v>
      </c>
      <c r="C43" s="117">
        <v>470.983</v>
      </c>
      <c r="D43" s="117">
        <v>370.76900000000001</v>
      </c>
      <c r="E43" s="117">
        <v>276.61799999999999</v>
      </c>
      <c r="F43" s="117">
        <v>141.40799999999999</v>
      </c>
      <c r="G43" s="117">
        <v>152.68600000000001</v>
      </c>
      <c r="H43" s="117">
        <v>140.31200000000001</v>
      </c>
      <c r="I43" s="117">
        <v>124.32599999999999</v>
      </c>
      <c r="J43" s="117">
        <v>105.23099999999999</v>
      </c>
      <c r="K43" s="117">
        <v>137.75200000000001</v>
      </c>
      <c r="L43" s="117">
        <v>138.488</v>
      </c>
      <c r="M43" s="117">
        <v>120.848</v>
      </c>
    </row>
    <row r="44" spans="1:13" ht="15" customHeight="1" x14ac:dyDescent="0.2">
      <c r="A44" s="72" t="s">
        <v>336</v>
      </c>
      <c r="B44" s="64" t="s">
        <v>171</v>
      </c>
      <c r="C44" s="117">
        <v>318.31799999999998</v>
      </c>
      <c r="D44" s="117">
        <v>312.69</v>
      </c>
      <c r="E44" s="117">
        <v>314.26400000000001</v>
      </c>
      <c r="F44" s="117">
        <v>286.92</v>
      </c>
      <c r="G44" s="117">
        <v>210.19800000000001</v>
      </c>
      <c r="H44" s="117">
        <v>192.054</v>
      </c>
      <c r="I44" s="117">
        <v>151.94999999999999</v>
      </c>
      <c r="J44" s="117">
        <v>128.58199999999999</v>
      </c>
      <c r="K44" s="117">
        <v>138.41999999999999</v>
      </c>
      <c r="L44" s="117">
        <v>133.50399999999999</v>
      </c>
      <c r="M44" s="117">
        <v>110.864</v>
      </c>
    </row>
    <row r="45" spans="1:13" ht="15" customHeight="1" x14ac:dyDescent="0.2">
      <c r="A45" s="72" t="s">
        <v>336</v>
      </c>
      <c r="B45" s="64" t="s">
        <v>172</v>
      </c>
      <c r="C45" s="117">
        <v>331.363</v>
      </c>
      <c r="D45" s="117">
        <v>343.03699999999998</v>
      </c>
      <c r="E45" s="117">
        <v>241.27500000000001</v>
      </c>
      <c r="F45" s="117">
        <v>334.88799999999998</v>
      </c>
      <c r="G45" s="117">
        <v>275.40899999999999</v>
      </c>
      <c r="H45" s="117">
        <v>161.48599999999999</v>
      </c>
      <c r="I45" s="117">
        <v>123.002</v>
      </c>
      <c r="J45" s="117">
        <v>126.833</v>
      </c>
      <c r="K45" s="117">
        <v>59.774999999999999</v>
      </c>
      <c r="L45" s="117">
        <v>123.777</v>
      </c>
      <c r="M45" s="117">
        <v>106.774</v>
      </c>
    </row>
    <row r="46" spans="1:13" ht="15" customHeight="1" x14ac:dyDescent="0.2">
      <c r="A46" s="72" t="s">
        <v>336</v>
      </c>
      <c r="B46" s="64" t="s">
        <v>173</v>
      </c>
      <c r="C46" s="117">
        <v>585.38400000000001</v>
      </c>
      <c r="D46" s="117">
        <v>464.97699999999998</v>
      </c>
      <c r="E46" s="117">
        <v>324.19900000000001</v>
      </c>
      <c r="F46" s="117">
        <v>324.96100000000001</v>
      </c>
      <c r="G46" s="117">
        <v>259.68099999999998</v>
      </c>
      <c r="H46" s="117">
        <v>205.577</v>
      </c>
      <c r="I46" s="117">
        <v>166.34800000000001</v>
      </c>
      <c r="J46" s="117">
        <v>134.33199999999999</v>
      </c>
      <c r="K46" s="117">
        <v>108.91500000000001</v>
      </c>
      <c r="L46" s="117">
        <v>100.34399999999999</v>
      </c>
      <c r="M46" s="117">
        <v>137.39599999999999</v>
      </c>
    </row>
    <row r="47" spans="1:13" ht="15" customHeight="1" x14ac:dyDescent="0.2">
      <c r="A47" s="72" t="s">
        <v>336</v>
      </c>
      <c r="B47" s="64" t="s">
        <v>174</v>
      </c>
      <c r="C47" s="117">
        <v>390.488</v>
      </c>
      <c r="D47" s="117">
        <v>559.95799999999997</v>
      </c>
      <c r="E47" s="117">
        <v>323.137</v>
      </c>
      <c r="F47" s="117">
        <v>382.351</v>
      </c>
      <c r="G47" s="117">
        <v>212.85599999999999</v>
      </c>
      <c r="H47" s="117">
        <v>275.12299999999999</v>
      </c>
      <c r="I47" s="117">
        <v>238.286</v>
      </c>
      <c r="J47" s="117">
        <v>235.53700000000001</v>
      </c>
      <c r="K47" s="117">
        <v>182.393</v>
      </c>
      <c r="L47" s="117">
        <v>198.11199999999999</v>
      </c>
      <c r="M47" s="117">
        <v>187.405</v>
      </c>
    </row>
    <row r="48" spans="1:13" ht="15" customHeight="1" x14ac:dyDescent="0.2">
      <c r="A48" s="72" t="s">
        <v>336</v>
      </c>
      <c r="B48" s="64" t="s">
        <v>175</v>
      </c>
      <c r="C48" s="117">
        <v>490.584</v>
      </c>
      <c r="D48" s="117">
        <v>352.08100000000002</v>
      </c>
      <c r="E48" s="117">
        <v>277.64800000000002</v>
      </c>
      <c r="F48" s="117">
        <v>191.37200000000001</v>
      </c>
      <c r="G48" s="117">
        <v>237.98</v>
      </c>
      <c r="H48" s="117">
        <v>283.65600000000001</v>
      </c>
      <c r="I48" s="117">
        <v>260.17399999999998</v>
      </c>
      <c r="J48" s="117">
        <v>175.00299999999999</v>
      </c>
      <c r="K48" s="117">
        <v>174.417</v>
      </c>
      <c r="L48" s="117">
        <v>226.143</v>
      </c>
      <c r="M48" s="117">
        <v>189.352</v>
      </c>
    </row>
    <row r="49" spans="1:13" ht="15" customHeight="1" x14ac:dyDescent="0.2">
      <c r="A49" s="72" t="s">
        <v>336</v>
      </c>
      <c r="B49" s="64" t="s">
        <v>176</v>
      </c>
      <c r="C49" s="117">
        <v>294.34899999999999</v>
      </c>
      <c r="D49" s="117">
        <v>309.02</v>
      </c>
      <c r="E49" s="117">
        <v>291.899</v>
      </c>
      <c r="F49" s="117">
        <v>243.62200000000001</v>
      </c>
      <c r="G49" s="117">
        <v>182.09700000000001</v>
      </c>
      <c r="H49" s="117">
        <v>196.94900000000001</v>
      </c>
      <c r="I49" s="117">
        <v>242.19</v>
      </c>
      <c r="J49" s="117">
        <v>175.084</v>
      </c>
      <c r="K49" s="117">
        <v>186.446</v>
      </c>
      <c r="L49" s="117">
        <v>106.181</v>
      </c>
      <c r="M49" s="117">
        <v>122.81399999999999</v>
      </c>
    </row>
    <row r="50" spans="1:13" ht="15" customHeight="1" x14ac:dyDescent="0.2">
      <c r="A50" s="223" t="s">
        <v>336</v>
      </c>
      <c r="B50" s="229" t="s">
        <v>177</v>
      </c>
      <c r="C50" s="225">
        <v>437.33499999999998</v>
      </c>
      <c r="D50" s="225">
        <v>347.41699999999997</v>
      </c>
      <c r="E50" s="225">
        <v>310.88900000000001</v>
      </c>
      <c r="F50" s="225">
        <v>247.88300000000001</v>
      </c>
      <c r="G50" s="225">
        <v>263.72699999999998</v>
      </c>
      <c r="H50" s="225">
        <v>153.96799999999999</v>
      </c>
      <c r="I50" s="225">
        <v>155.76300000000001</v>
      </c>
      <c r="J50" s="225">
        <v>134.155</v>
      </c>
      <c r="K50" s="225">
        <v>170.46</v>
      </c>
      <c r="L50" s="225">
        <v>116.898</v>
      </c>
      <c r="M50" s="225">
        <v>167.61500000000001</v>
      </c>
    </row>
    <row r="51" spans="1:13" ht="15" customHeight="1" x14ac:dyDescent="0.2">
      <c r="A51" s="114" t="s">
        <v>336</v>
      </c>
      <c r="B51" s="65" t="s">
        <v>337</v>
      </c>
      <c r="C51" s="115">
        <v>398.28800000000001</v>
      </c>
      <c r="D51" s="115">
        <v>351.45600000000002</v>
      </c>
      <c r="E51" s="115">
        <v>297.834</v>
      </c>
      <c r="F51" s="115">
        <v>253.762</v>
      </c>
      <c r="G51" s="115">
        <v>195.733</v>
      </c>
      <c r="H51" s="115">
        <v>172.84200000000001</v>
      </c>
      <c r="I51" s="115">
        <v>156.98699999999999</v>
      </c>
      <c r="J51" s="115">
        <v>133.149</v>
      </c>
      <c r="K51" s="115">
        <v>139.745</v>
      </c>
      <c r="L51" s="115">
        <v>132.66900000000001</v>
      </c>
      <c r="M51" s="115">
        <v>122.175</v>
      </c>
    </row>
    <row r="52" spans="1:13" ht="15" customHeight="1" x14ac:dyDescent="0.2">
      <c r="A52" s="72" t="s">
        <v>178</v>
      </c>
      <c r="B52" s="67" t="s">
        <v>179</v>
      </c>
      <c r="C52" s="117">
        <v>530.93100000000004</v>
      </c>
      <c r="D52" s="117">
        <v>556.46100000000001</v>
      </c>
      <c r="E52" s="117">
        <v>674.38</v>
      </c>
      <c r="F52" s="117">
        <v>534.72199999999998</v>
      </c>
      <c r="G52" s="117">
        <v>387.68799999999999</v>
      </c>
      <c r="H52" s="117">
        <v>464.64699999999999</v>
      </c>
      <c r="I52" s="117">
        <v>305.25799999999998</v>
      </c>
      <c r="J52" s="117">
        <v>264.72800000000001</v>
      </c>
      <c r="K52" s="117">
        <v>194.42500000000001</v>
      </c>
      <c r="L52" s="117">
        <v>188.839</v>
      </c>
      <c r="M52" s="117">
        <v>235.96</v>
      </c>
    </row>
    <row r="53" spans="1:13" ht="15" customHeight="1" x14ac:dyDescent="0.2">
      <c r="A53" s="72" t="s">
        <v>178</v>
      </c>
      <c r="B53" s="68" t="s">
        <v>180</v>
      </c>
      <c r="C53" s="117">
        <v>299.745</v>
      </c>
      <c r="D53" s="117">
        <v>263.01100000000002</v>
      </c>
      <c r="E53" s="117">
        <v>266.07</v>
      </c>
      <c r="F53" s="117">
        <v>223.779</v>
      </c>
      <c r="G53" s="117">
        <v>153.59200000000001</v>
      </c>
      <c r="H53" s="117">
        <v>168.05699999999999</v>
      </c>
      <c r="I53" s="117">
        <v>134.898</v>
      </c>
      <c r="J53" s="117">
        <v>159.66</v>
      </c>
      <c r="K53" s="117">
        <v>173.49700000000001</v>
      </c>
      <c r="L53" s="117">
        <v>98.5</v>
      </c>
      <c r="M53" s="117">
        <v>146.03800000000001</v>
      </c>
    </row>
    <row r="54" spans="1:13" ht="15" customHeight="1" x14ac:dyDescent="0.2">
      <c r="A54" s="72" t="s">
        <v>178</v>
      </c>
      <c r="B54" s="68" t="s">
        <v>181</v>
      </c>
      <c r="C54" s="117">
        <v>300.42399999999998</v>
      </c>
      <c r="D54" s="117">
        <v>260.173</v>
      </c>
      <c r="E54" s="117">
        <v>397.435</v>
      </c>
      <c r="F54" s="117">
        <v>234.649</v>
      </c>
      <c r="G54" s="117">
        <v>273.62099999999998</v>
      </c>
      <c r="H54" s="117">
        <v>242.59200000000001</v>
      </c>
      <c r="I54" s="117">
        <v>218.36099999999999</v>
      </c>
      <c r="J54" s="117">
        <v>171.46100000000001</v>
      </c>
      <c r="K54" s="117">
        <v>134.155</v>
      </c>
      <c r="L54" s="117">
        <v>174.24600000000001</v>
      </c>
      <c r="M54" s="117">
        <v>141.47300000000001</v>
      </c>
    </row>
    <row r="55" spans="1:13" ht="15" customHeight="1" x14ac:dyDescent="0.2">
      <c r="A55" s="72" t="s">
        <v>178</v>
      </c>
      <c r="B55" s="68" t="s">
        <v>182</v>
      </c>
      <c r="C55" s="117">
        <v>517.10199999999998</v>
      </c>
      <c r="D55" s="117">
        <v>446.96800000000002</v>
      </c>
      <c r="E55" s="117">
        <v>441.36</v>
      </c>
      <c r="F55" s="117">
        <v>407.714</v>
      </c>
      <c r="G55" s="117">
        <v>281.291</v>
      </c>
      <c r="H55" s="117">
        <v>318.91500000000002</v>
      </c>
      <c r="I55" s="117">
        <v>237.994</v>
      </c>
      <c r="J55" s="117">
        <v>185.22300000000001</v>
      </c>
      <c r="K55" s="117">
        <v>201.27</v>
      </c>
      <c r="L55" s="117">
        <v>163.90600000000001</v>
      </c>
      <c r="M55" s="117">
        <v>129.88999999999999</v>
      </c>
    </row>
    <row r="56" spans="1:13" ht="15" customHeight="1" x14ac:dyDescent="0.2">
      <c r="A56" s="72" t="s">
        <v>178</v>
      </c>
      <c r="B56" s="68" t="s">
        <v>183</v>
      </c>
      <c r="C56" s="117">
        <v>324.98899999999998</v>
      </c>
      <c r="D56" s="117">
        <v>313.21699999999998</v>
      </c>
      <c r="E56" s="117">
        <v>219.31800000000001</v>
      </c>
      <c r="F56" s="117">
        <v>323.053</v>
      </c>
      <c r="G56" s="117">
        <v>213.17500000000001</v>
      </c>
      <c r="H56" s="117">
        <v>167.803</v>
      </c>
      <c r="I56" s="117">
        <v>158.41999999999999</v>
      </c>
      <c r="J56" s="117">
        <v>122.822</v>
      </c>
      <c r="K56" s="117">
        <v>118.997</v>
      </c>
      <c r="L56" s="117">
        <v>85.275999999999996</v>
      </c>
      <c r="M56" s="117">
        <v>122.25</v>
      </c>
    </row>
    <row r="57" spans="1:13" ht="15" customHeight="1" x14ac:dyDescent="0.2">
      <c r="A57" s="72" t="s">
        <v>178</v>
      </c>
      <c r="B57" s="69" t="s">
        <v>184</v>
      </c>
      <c r="C57" s="117">
        <v>440.55200000000002</v>
      </c>
      <c r="D57" s="117">
        <v>487.29399999999998</v>
      </c>
      <c r="E57" s="117">
        <v>468.97</v>
      </c>
      <c r="F57" s="117">
        <v>327.35500000000002</v>
      </c>
      <c r="G57" s="117">
        <v>347.24299999999999</v>
      </c>
      <c r="H57" s="117">
        <v>273.846</v>
      </c>
      <c r="I57" s="117">
        <v>232.53100000000001</v>
      </c>
      <c r="J57" s="117">
        <v>145.89699999999999</v>
      </c>
      <c r="K57" s="117">
        <v>197.59299999999999</v>
      </c>
      <c r="L57" s="117">
        <v>157.483</v>
      </c>
      <c r="M57" s="117">
        <v>240.86199999999999</v>
      </c>
    </row>
    <row r="58" spans="1:13" ht="15" customHeight="1" x14ac:dyDescent="0.2">
      <c r="A58" s="72" t="s">
        <v>178</v>
      </c>
      <c r="B58" s="68" t="s">
        <v>185</v>
      </c>
      <c r="C58" s="117" t="s">
        <v>71</v>
      </c>
      <c r="D58" s="117" t="s">
        <v>71</v>
      </c>
      <c r="E58" s="117" t="s">
        <v>71</v>
      </c>
      <c r="F58" s="117" t="s">
        <v>71</v>
      </c>
      <c r="G58" s="117" t="s">
        <v>71</v>
      </c>
      <c r="H58" s="117" t="s">
        <v>71</v>
      </c>
      <c r="I58" s="117" t="s">
        <v>71</v>
      </c>
      <c r="J58" s="117" t="s">
        <v>71</v>
      </c>
      <c r="K58" s="117" t="s">
        <v>71</v>
      </c>
      <c r="L58" s="117" t="s">
        <v>71</v>
      </c>
      <c r="M58" s="117" t="s">
        <v>71</v>
      </c>
    </row>
    <row r="59" spans="1:13" ht="15" customHeight="1" x14ac:dyDescent="0.2">
      <c r="A59" s="72" t="s">
        <v>178</v>
      </c>
      <c r="B59" s="68" t="s">
        <v>186</v>
      </c>
      <c r="C59" s="117">
        <v>575.16099999999994</v>
      </c>
      <c r="D59" s="117">
        <v>559.28099999999995</v>
      </c>
      <c r="E59" s="117">
        <v>529.71500000000003</v>
      </c>
      <c r="F59" s="117">
        <v>594.41700000000003</v>
      </c>
      <c r="G59" s="117">
        <v>383.74400000000003</v>
      </c>
      <c r="H59" s="117">
        <v>267.60599999999999</v>
      </c>
      <c r="I59" s="117">
        <v>276.22000000000003</v>
      </c>
      <c r="J59" s="117">
        <v>285.66899999999998</v>
      </c>
      <c r="K59" s="117">
        <v>175.01300000000001</v>
      </c>
      <c r="L59" s="117">
        <v>209.36799999999999</v>
      </c>
      <c r="M59" s="117">
        <v>186.58099999999999</v>
      </c>
    </row>
    <row r="60" spans="1:13" ht="15" customHeight="1" x14ac:dyDescent="0.2">
      <c r="A60" s="72" t="s">
        <v>178</v>
      </c>
      <c r="B60" s="68" t="s">
        <v>187</v>
      </c>
      <c r="C60" s="117">
        <v>326.03699999999998</v>
      </c>
      <c r="D60" s="117">
        <v>325.03100000000001</v>
      </c>
      <c r="E60" s="117">
        <v>298.97800000000001</v>
      </c>
      <c r="F60" s="117">
        <v>262.05700000000002</v>
      </c>
      <c r="G60" s="117">
        <v>224.34</v>
      </c>
      <c r="H60" s="117">
        <v>260.45600000000002</v>
      </c>
      <c r="I60" s="117">
        <v>198.72</v>
      </c>
      <c r="J60" s="117">
        <v>164.18100000000001</v>
      </c>
      <c r="K60" s="117">
        <v>106.542</v>
      </c>
      <c r="L60" s="117">
        <v>86.075000000000003</v>
      </c>
      <c r="M60" s="117">
        <v>92.13</v>
      </c>
    </row>
    <row r="61" spans="1:13" ht="15" customHeight="1" x14ac:dyDescent="0.2">
      <c r="A61" s="72" t="s">
        <v>178</v>
      </c>
      <c r="B61" s="68" t="s">
        <v>188</v>
      </c>
      <c r="C61" s="117">
        <v>485.09899999999999</v>
      </c>
      <c r="D61" s="117">
        <v>431.661</v>
      </c>
      <c r="E61" s="117">
        <v>489.774</v>
      </c>
      <c r="F61" s="117">
        <v>468.43099999999998</v>
      </c>
      <c r="G61" s="117">
        <v>289.33199999999999</v>
      </c>
      <c r="H61" s="117">
        <v>267.67700000000002</v>
      </c>
      <c r="I61" s="117">
        <v>262.16800000000001</v>
      </c>
      <c r="J61" s="117">
        <v>237.56399999999999</v>
      </c>
      <c r="K61" s="117">
        <v>239.17</v>
      </c>
      <c r="L61" s="117">
        <v>150.32</v>
      </c>
      <c r="M61" s="117">
        <v>176.798</v>
      </c>
    </row>
    <row r="62" spans="1:13" ht="15" customHeight="1" x14ac:dyDescent="0.2">
      <c r="A62" s="72" t="s">
        <v>178</v>
      </c>
      <c r="B62" s="68" t="s">
        <v>189</v>
      </c>
      <c r="C62" s="117">
        <v>481.48</v>
      </c>
      <c r="D62" s="117">
        <v>471.27499999999998</v>
      </c>
      <c r="E62" s="117">
        <v>443.86099999999999</v>
      </c>
      <c r="F62" s="117">
        <v>435.21</v>
      </c>
      <c r="G62" s="117">
        <v>262.99099999999999</v>
      </c>
      <c r="H62" s="117">
        <v>377.06599999999997</v>
      </c>
      <c r="I62" s="117">
        <v>296.02699999999999</v>
      </c>
      <c r="J62" s="117">
        <v>353</v>
      </c>
      <c r="K62" s="117">
        <v>268.47699999999998</v>
      </c>
      <c r="L62" s="117">
        <v>145.642</v>
      </c>
      <c r="M62" s="117">
        <v>238.572</v>
      </c>
    </row>
    <row r="63" spans="1:13" ht="15" customHeight="1" x14ac:dyDescent="0.2">
      <c r="A63" s="72" t="s">
        <v>178</v>
      </c>
      <c r="B63" s="68" t="s">
        <v>190</v>
      </c>
      <c r="C63" s="117">
        <v>462.53300000000002</v>
      </c>
      <c r="D63" s="117">
        <v>493.17599999999999</v>
      </c>
      <c r="E63" s="117">
        <v>442.51299999999998</v>
      </c>
      <c r="F63" s="117">
        <v>473.53500000000003</v>
      </c>
      <c r="G63" s="117">
        <v>367.67899999999997</v>
      </c>
      <c r="H63" s="117">
        <v>294.947</v>
      </c>
      <c r="I63" s="117">
        <v>315.96100000000001</v>
      </c>
      <c r="J63" s="117">
        <v>219.733</v>
      </c>
      <c r="K63" s="117">
        <v>136.36699999999999</v>
      </c>
      <c r="L63" s="117">
        <v>189.994</v>
      </c>
      <c r="M63" s="117">
        <v>255.315</v>
      </c>
    </row>
    <row r="64" spans="1:13" ht="15" customHeight="1" x14ac:dyDescent="0.2">
      <c r="A64" s="72" t="s">
        <v>178</v>
      </c>
      <c r="B64" s="69" t="s">
        <v>191</v>
      </c>
      <c r="C64" s="117">
        <v>511.38499999999999</v>
      </c>
      <c r="D64" s="117">
        <v>570.48699999999997</v>
      </c>
      <c r="E64" s="117">
        <v>651.30399999999997</v>
      </c>
      <c r="F64" s="117">
        <v>389.61700000000002</v>
      </c>
      <c r="G64" s="117">
        <v>362.30599999999998</v>
      </c>
      <c r="H64" s="117">
        <v>226.18199999999999</v>
      </c>
      <c r="I64" s="117">
        <v>85.245000000000005</v>
      </c>
      <c r="J64" s="117">
        <v>128.74799999999999</v>
      </c>
      <c r="K64" s="117">
        <v>129.59700000000001</v>
      </c>
      <c r="L64" s="117">
        <v>140.5</v>
      </c>
      <c r="M64" s="117">
        <v>113.89700000000001</v>
      </c>
    </row>
    <row r="65" spans="1:13" ht="15" customHeight="1" x14ac:dyDescent="0.2">
      <c r="A65" s="72" t="s">
        <v>178</v>
      </c>
      <c r="B65" s="68" t="s">
        <v>192</v>
      </c>
      <c r="C65" s="117">
        <v>444.75400000000002</v>
      </c>
      <c r="D65" s="117">
        <v>463.93200000000002</v>
      </c>
      <c r="E65" s="117">
        <v>414.08600000000001</v>
      </c>
      <c r="F65" s="117">
        <v>453.78</v>
      </c>
      <c r="G65" s="117">
        <v>327.71100000000001</v>
      </c>
      <c r="H65" s="117">
        <v>329.05</v>
      </c>
      <c r="I65" s="117">
        <v>272.28699999999998</v>
      </c>
      <c r="J65" s="117">
        <v>175.13800000000001</v>
      </c>
      <c r="K65" s="117">
        <v>236.46</v>
      </c>
      <c r="L65" s="117">
        <v>193.29900000000001</v>
      </c>
      <c r="M65" s="117">
        <v>206.852</v>
      </c>
    </row>
    <row r="66" spans="1:13" ht="15" customHeight="1" x14ac:dyDescent="0.2">
      <c r="A66" s="72" t="s">
        <v>178</v>
      </c>
      <c r="B66" s="69" t="s">
        <v>193</v>
      </c>
      <c r="C66" s="117">
        <v>349.51499999999999</v>
      </c>
      <c r="D66" s="117">
        <v>368.45</v>
      </c>
      <c r="E66" s="117">
        <v>333.99799999999999</v>
      </c>
      <c r="F66" s="117">
        <v>226.25200000000001</v>
      </c>
      <c r="G66" s="117">
        <v>183.44900000000001</v>
      </c>
      <c r="H66" s="117">
        <v>155.58799999999999</v>
      </c>
      <c r="I66" s="117">
        <v>193.18700000000001</v>
      </c>
      <c r="J66" s="117">
        <v>163.45599999999999</v>
      </c>
      <c r="K66" s="117">
        <v>107.119</v>
      </c>
      <c r="L66" s="117">
        <v>112.958</v>
      </c>
      <c r="M66" s="117">
        <v>83.394999999999996</v>
      </c>
    </row>
    <row r="67" spans="1:13" ht="15" customHeight="1" x14ac:dyDescent="0.2">
      <c r="A67" s="72" t="s">
        <v>178</v>
      </c>
      <c r="B67" s="68" t="s">
        <v>194</v>
      </c>
      <c r="C67" s="117">
        <v>242.71700000000001</v>
      </c>
      <c r="D67" s="117">
        <v>288.572</v>
      </c>
      <c r="E67" s="117">
        <v>343.40699999999998</v>
      </c>
      <c r="F67" s="117">
        <v>267.33100000000002</v>
      </c>
      <c r="G67" s="117">
        <v>252.15</v>
      </c>
      <c r="H67" s="117">
        <v>237.94399999999999</v>
      </c>
      <c r="I67" s="117">
        <v>187.298</v>
      </c>
      <c r="J67" s="117">
        <v>153.44300000000001</v>
      </c>
      <c r="K67" s="117">
        <v>129.999</v>
      </c>
      <c r="L67" s="117">
        <v>133.94900000000001</v>
      </c>
      <c r="M67" s="117">
        <v>148.87799999999999</v>
      </c>
    </row>
    <row r="68" spans="1:13" ht="15" customHeight="1" x14ac:dyDescent="0.2">
      <c r="A68" s="72" t="s">
        <v>178</v>
      </c>
      <c r="B68" s="68" t="s">
        <v>195</v>
      </c>
      <c r="C68" s="117">
        <v>425.113</v>
      </c>
      <c r="D68" s="117">
        <v>421.86599999999999</v>
      </c>
      <c r="E68" s="117">
        <v>309</v>
      </c>
      <c r="F68" s="117">
        <v>247.87299999999999</v>
      </c>
      <c r="G68" s="117">
        <v>215.922</v>
      </c>
      <c r="H68" s="117">
        <v>225.02699999999999</v>
      </c>
      <c r="I68" s="117">
        <v>111.66200000000001</v>
      </c>
      <c r="J68" s="117">
        <v>110.18600000000001</v>
      </c>
      <c r="K68" s="117">
        <v>118.283</v>
      </c>
      <c r="L68" s="117">
        <v>110.40300000000001</v>
      </c>
      <c r="M68" s="117">
        <v>103.934</v>
      </c>
    </row>
    <row r="69" spans="1:13" ht="15" customHeight="1" x14ac:dyDescent="0.2">
      <c r="A69" s="72" t="s">
        <v>178</v>
      </c>
      <c r="B69" s="68" t="s">
        <v>196</v>
      </c>
      <c r="C69" s="117">
        <v>405.46499999999997</v>
      </c>
      <c r="D69" s="117">
        <v>483.791</v>
      </c>
      <c r="E69" s="117">
        <v>497.88799999999998</v>
      </c>
      <c r="F69" s="117">
        <v>447.43299999999999</v>
      </c>
      <c r="G69" s="117">
        <v>252.267</v>
      </c>
      <c r="H69" s="117">
        <v>244.56700000000001</v>
      </c>
      <c r="I69" s="117">
        <v>165.25700000000001</v>
      </c>
      <c r="J69" s="117">
        <v>129.92500000000001</v>
      </c>
      <c r="K69" s="117">
        <v>165.94</v>
      </c>
      <c r="L69" s="117">
        <v>92.716999999999999</v>
      </c>
      <c r="M69" s="117">
        <v>116.432</v>
      </c>
    </row>
    <row r="70" spans="1:13" ht="15" customHeight="1" x14ac:dyDescent="0.2">
      <c r="A70" s="72" t="s">
        <v>178</v>
      </c>
      <c r="B70" s="68" t="s">
        <v>197</v>
      </c>
      <c r="C70" s="117">
        <v>641.779</v>
      </c>
      <c r="D70" s="117">
        <v>521.947</v>
      </c>
      <c r="E70" s="117">
        <v>537.44000000000005</v>
      </c>
      <c r="F70" s="117">
        <v>364.76900000000001</v>
      </c>
      <c r="G70" s="117">
        <v>351.12099999999998</v>
      </c>
      <c r="H70" s="117">
        <v>367.11599999999999</v>
      </c>
      <c r="I70" s="117">
        <v>249.97</v>
      </c>
      <c r="J70" s="117">
        <v>206.041</v>
      </c>
      <c r="K70" s="117">
        <v>274.45600000000002</v>
      </c>
      <c r="L70" s="117">
        <v>200.05199999999999</v>
      </c>
      <c r="M70" s="117">
        <v>145.07400000000001</v>
      </c>
    </row>
    <row r="71" spans="1:13" ht="15" customHeight="1" x14ac:dyDescent="0.2">
      <c r="A71" s="72" t="s">
        <v>178</v>
      </c>
      <c r="B71" s="68" t="s">
        <v>198</v>
      </c>
      <c r="C71" s="117">
        <v>327.04700000000003</v>
      </c>
      <c r="D71" s="117">
        <v>323.21800000000002</v>
      </c>
      <c r="E71" s="117">
        <v>409.49799999999999</v>
      </c>
      <c r="F71" s="117">
        <v>226.351</v>
      </c>
      <c r="G71" s="117">
        <v>160.512</v>
      </c>
      <c r="H71" s="117">
        <v>184.69200000000001</v>
      </c>
      <c r="I71" s="117">
        <v>164.751</v>
      </c>
      <c r="J71" s="117">
        <v>147.06800000000001</v>
      </c>
      <c r="K71" s="117">
        <v>163.58600000000001</v>
      </c>
      <c r="L71" s="117" t="s">
        <v>71</v>
      </c>
      <c r="M71" s="117">
        <v>123.967</v>
      </c>
    </row>
    <row r="72" spans="1:13" ht="15" customHeight="1" x14ac:dyDescent="0.2">
      <c r="A72" s="72" t="s">
        <v>178</v>
      </c>
      <c r="B72" s="68" t="s">
        <v>199</v>
      </c>
      <c r="C72" s="117">
        <v>193.12899999999999</v>
      </c>
      <c r="D72" s="117">
        <v>214.2</v>
      </c>
      <c r="E72" s="117">
        <v>290.495</v>
      </c>
      <c r="F72" s="117">
        <v>216.387</v>
      </c>
      <c r="G72" s="117">
        <v>113.849</v>
      </c>
      <c r="H72" s="117">
        <v>184.547</v>
      </c>
      <c r="I72" s="117">
        <v>65.62</v>
      </c>
      <c r="J72" s="117">
        <v>68.659000000000006</v>
      </c>
      <c r="K72" s="117">
        <v>70.489000000000004</v>
      </c>
      <c r="L72" s="117">
        <v>115.861</v>
      </c>
      <c r="M72" s="117">
        <v>88.463999999999999</v>
      </c>
    </row>
    <row r="73" spans="1:13" ht="15" customHeight="1" x14ac:dyDescent="0.2">
      <c r="A73" s="72" t="s">
        <v>178</v>
      </c>
      <c r="B73" s="68" t="s">
        <v>200</v>
      </c>
      <c r="C73" s="117">
        <v>718.23900000000003</v>
      </c>
      <c r="D73" s="117">
        <v>632.70899999999995</v>
      </c>
      <c r="E73" s="117">
        <v>582.10799999999995</v>
      </c>
      <c r="F73" s="117">
        <v>693.20500000000004</v>
      </c>
      <c r="G73" s="117">
        <v>477.279</v>
      </c>
      <c r="H73" s="117">
        <v>310.46300000000002</v>
      </c>
      <c r="I73" s="117">
        <v>322.95400000000001</v>
      </c>
      <c r="J73" s="117">
        <v>227.77</v>
      </c>
      <c r="K73" s="117">
        <v>244.42599999999999</v>
      </c>
      <c r="L73" s="117">
        <v>250.48699999999999</v>
      </c>
      <c r="M73" s="117">
        <v>241.363</v>
      </c>
    </row>
    <row r="74" spans="1:13" ht="15" customHeight="1" x14ac:dyDescent="0.2">
      <c r="A74" s="72" t="s">
        <v>178</v>
      </c>
      <c r="B74" s="68" t="s">
        <v>201</v>
      </c>
      <c r="C74" s="117">
        <v>596.16700000000003</v>
      </c>
      <c r="D74" s="117">
        <v>695.59</v>
      </c>
      <c r="E74" s="117">
        <v>524.79499999999996</v>
      </c>
      <c r="F74" s="117">
        <v>624.95000000000005</v>
      </c>
      <c r="G74" s="117">
        <v>422.096</v>
      </c>
      <c r="H74" s="117">
        <v>296.28100000000001</v>
      </c>
      <c r="I74" s="117">
        <v>337.12</v>
      </c>
      <c r="J74" s="117">
        <v>207.87899999999999</v>
      </c>
      <c r="K74" s="117">
        <v>161.65799999999999</v>
      </c>
      <c r="L74" s="117">
        <v>179.357</v>
      </c>
      <c r="M74" s="117">
        <v>210.90899999999999</v>
      </c>
    </row>
    <row r="75" spans="1:13" ht="15" customHeight="1" x14ac:dyDescent="0.2">
      <c r="A75" s="72" t="s">
        <v>178</v>
      </c>
      <c r="B75" s="68" t="s">
        <v>202</v>
      </c>
      <c r="C75" s="117">
        <v>315.37799999999999</v>
      </c>
      <c r="D75" s="117">
        <v>304.90199999999999</v>
      </c>
      <c r="E75" s="117">
        <v>236.00299999999999</v>
      </c>
      <c r="F75" s="117">
        <v>296.39699999999999</v>
      </c>
      <c r="G75" s="117">
        <v>220.37</v>
      </c>
      <c r="H75" s="117">
        <v>161.578</v>
      </c>
      <c r="I75" s="117">
        <v>163.756</v>
      </c>
      <c r="J75" s="117">
        <v>151.15600000000001</v>
      </c>
      <c r="K75" s="117">
        <v>117.557</v>
      </c>
      <c r="L75" s="117">
        <v>129.417</v>
      </c>
      <c r="M75" s="117">
        <v>120.613</v>
      </c>
    </row>
    <row r="76" spans="1:13" ht="15" customHeight="1" x14ac:dyDescent="0.2">
      <c r="A76" s="72" t="s">
        <v>178</v>
      </c>
      <c r="B76" s="68" t="s">
        <v>203</v>
      </c>
      <c r="C76" s="117">
        <v>534.72699999999998</v>
      </c>
      <c r="D76" s="117">
        <v>439.47699999999998</v>
      </c>
      <c r="E76" s="117">
        <v>370.041</v>
      </c>
      <c r="F76" s="117">
        <v>416.584</v>
      </c>
      <c r="G76" s="117">
        <v>346.30599999999998</v>
      </c>
      <c r="H76" s="117">
        <v>282.72399999999999</v>
      </c>
      <c r="I76" s="117">
        <v>292.39100000000002</v>
      </c>
      <c r="J76" s="117">
        <v>336.08800000000002</v>
      </c>
      <c r="K76" s="117">
        <v>172.34200000000001</v>
      </c>
      <c r="L76" s="117">
        <v>164.99799999999999</v>
      </c>
      <c r="M76" s="117">
        <v>166.28100000000001</v>
      </c>
    </row>
    <row r="77" spans="1:13" ht="15" customHeight="1" x14ac:dyDescent="0.2">
      <c r="A77" s="72" t="s">
        <v>178</v>
      </c>
      <c r="B77" s="68" t="s">
        <v>204</v>
      </c>
      <c r="C77" s="117">
        <v>296.39600000000002</v>
      </c>
      <c r="D77" s="117">
        <v>293.423</v>
      </c>
      <c r="E77" s="117">
        <v>358.517</v>
      </c>
      <c r="F77" s="117">
        <v>240.38</v>
      </c>
      <c r="G77" s="117">
        <v>227.26400000000001</v>
      </c>
      <c r="H77" s="117">
        <v>286.15499999999997</v>
      </c>
      <c r="I77" s="117">
        <v>143.98599999999999</v>
      </c>
      <c r="J77" s="117">
        <v>182.673</v>
      </c>
      <c r="K77" s="117">
        <v>217.07</v>
      </c>
      <c r="L77" s="117">
        <v>160.536</v>
      </c>
      <c r="M77" s="117">
        <v>121.596</v>
      </c>
    </row>
    <row r="78" spans="1:13" ht="15" customHeight="1" x14ac:dyDescent="0.2">
      <c r="A78" s="72" t="s">
        <v>178</v>
      </c>
      <c r="B78" s="68" t="s">
        <v>205</v>
      </c>
      <c r="C78" s="117">
        <v>250.99</v>
      </c>
      <c r="D78" s="117">
        <v>203.46299999999999</v>
      </c>
      <c r="E78" s="117">
        <v>199.55</v>
      </c>
      <c r="F78" s="117">
        <v>190.40700000000001</v>
      </c>
      <c r="G78" s="117">
        <v>85.840999999999994</v>
      </c>
      <c r="H78" s="117">
        <v>120.404</v>
      </c>
      <c r="I78" s="117">
        <v>64.456000000000003</v>
      </c>
      <c r="J78" s="117" t="s">
        <v>71</v>
      </c>
      <c r="K78" s="117">
        <v>90.932000000000002</v>
      </c>
      <c r="L78" s="117">
        <v>81.683000000000007</v>
      </c>
      <c r="M78" s="117">
        <v>71.180000000000007</v>
      </c>
    </row>
    <row r="79" spans="1:13" ht="15" customHeight="1" x14ac:dyDescent="0.2">
      <c r="A79" s="72" t="s">
        <v>178</v>
      </c>
      <c r="B79" s="68" t="s">
        <v>206</v>
      </c>
      <c r="C79" s="117">
        <v>650.26</v>
      </c>
      <c r="D79" s="117">
        <v>585.44600000000003</v>
      </c>
      <c r="E79" s="117">
        <v>522.255</v>
      </c>
      <c r="F79" s="117">
        <v>569.61300000000006</v>
      </c>
      <c r="G79" s="117">
        <v>450.97</v>
      </c>
      <c r="H79" s="117">
        <v>286.72899999999998</v>
      </c>
      <c r="I79" s="117">
        <v>267.238</v>
      </c>
      <c r="J79" s="117">
        <v>206.619</v>
      </c>
      <c r="K79" s="117">
        <v>185.84100000000001</v>
      </c>
      <c r="L79" s="117">
        <v>210.05199999999999</v>
      </c>
      <c r="M79" s="117">
        <v>196.297</v>
      </c>
    </row>
    <row r="80" spans="1:13" ht="15" customHeight="1" x14ac:dyDescent="0.2">
      <c r="A80" s="72" t="s">
        <v>178</v>
      </c>
      <c r="B80" s="68" t="s">
        <v>207</v>
      </c>
      <c r="C80" s="117">
        <v>296.75400000000002</v>
      </c>
      <c r="D80" s="117">
        <v>264.85899999999998</v>
      </c>
      <c r="E80" s="117">
        <v>237.93700000000001</v>
      </c>
      <c r="F80" s="117">
        <v>262.72199999999998</v>
      </c>
      <c r="G80" s="117">
        <v>114.43</v>
      </c>
      <c r="H80" s="117">
        <v>133.98699999999999</v>
      </c>
      <c r="I80" s="117">
        <v>152.08199999999999</v>
      </c>
      <c r="J80" s="117">
        <v>115.236</v>
      </c>
      <c r="K80" s="117">
        <v>91.673000000000002</v>
      </c>
      <c r="L80" s="117">
        <v>94.293999999999997</v>
      </c>
      <c r="M80" s="117">
        <v>88.71</v>
      </c>
    </row>
    <row r="81" spans="1:13" ht="15" customHeight="1" x14ac:dyDescent="0.2">
      <c r="A81" s="72" t="s">
        <v>178</v>
      </c>
      <c r="B81" s="68" t="s">
        <v>208</v>
      </c>
      <c r="C81" s="117">
        <v>468.79</v>
      </c>
      <c r="D81" s="117">
        <v>590.26800000000003</v>
      </c>
      <c r="E81" s="117">
        <v>665.97799999999995</v>
      </c>
      <c r="F81" s="117">
        <v>472.19400000000002</v>
      </c>
      <c r="G81" s="117">
        <v>384.738</v>
      </c>
      <c r="H81" s="117">
        <v>373.93099999999998</v>
      </c>
      <c r="I81" s="117">
        <v>349.05099999999999</v>
      </c>
      <c r="J81" s="117">
        <v>266.77600000000001</v>
      </c>
      <c r="K81" s="117">
        <v>156.17599999999999</v>
      </c>
      <c r="L81" s="117">
        <v>126.869</v>
      </c>
      <c r="M81" s="117">
        <v>95.981999999999999</v>
      </c>
    </row>
    <row r="82" spans="1:13" ht="15" customHeight="1" x14ac:dyDescent="0.2">
      <c r="A82" s="72" t="s">
        <v>178</v>
      </c>
      <c r="B82" s="68" t="s">
        <v>209</v>
      </c>
      <c r="C82" s="117">
        <v>400.84199999999998</v>
      </c>
      <c r="D82" s="117">
        <v>419.779</v>
      </c>
      <c r="E82" s="117">
        <v>406.596</v>
      </c>
      <c r="F82" s="117">
        <v>516.31899999999996</v>
      </c>
      <c r="G82" s="117">
        <v>404.32600000000002</v>
      </c>
      <c r="H82" s="117">
        <v>392.55</v>
      </c>
      <c r="I82" s="117">
        <v>305.44499999999999</v>
      </c>
      <c r="J82" s="117">
        <v>212.15600000000001</v>
      </c>
      <c r="K82" s="117">
        <v>265.70400000000001</v>
      </c>
      <c r="L82" s="117">
        <v>210.11600000000001</v>
      </c>
      <c r="M82" s="117">
        <v>271.62400000000002</v>
      </c>
    </row>
    <row r="83" spans="1:13" ht="15" customHeight="1" x14ac:dyDescent="0.2">
      <c r="A83" s="72" t="s">
        <v>178</v>
      </c>
      <c r="B83" s="68" t="s">
        <v>210</v>
      </c>
      <c r="C83" s="117">
        <v>347.73099999999999</v>
      </c>
      <c r="D83" s="117">
        <v>377.87400000000002</v>
      </c>
      <c r="E83" s="117">
        <v>314.61200000000002</v>
      </c>
      <c r="F83" s="117">
        <v>385.04</v>
      </c>
      <c r="G83" s="117">
        <v>274.23700000000002</v>
      </c>
      <c r="H83" s="117">
        <v>268.077</v>
      </c>
      <c r="I83" s="117">
        <v>202.07499999999999</v>
      </c>
      <c r="J83" s="117">
        <v>152.529</v>
      </c>
      <c r="K83" s="117">
        <v>171.19</v>
      </c>
      <c r="L83" s="117">
        <v>115.52800000000001</v>
      </c>
      <c r="M83" s="117">
        <v>183.29300000000001</v>
      </c>
    </row>
    <row r="84" spans="1:13" ht="15" customHeight="1" x14ac:dyDescent="0.2">
      <c r="A84" s="223" t="s">
        <v>178</v>
      </c>
      <c r="B84" s="231" t="s">
        <v>211</v>
      </c>
      <c r="C84" s="225">
        <v>400.358</v>
      </c>
      <c r="D84" s="225">
        <v>320.82400000000001</v>
      </c>
      <c r="E84" s="225">
        <v>369.577</v>
      </c>
      <c r="F84" s="225">
        <v>247.642</v>
      </c>
      <c r="G84" s="225">
        <v>247.85499999999999</v>
      </c>
      <c r="H84" s="225">
        <v>124.961</v>
      </c>
      <c r="I84" s="225">
        <v>166.167</v>
      </c>
      <c r="J84" s="225">
        <v>68.653999999999996</v>
      </c>
      <c r="K84" s="225">
        <v>144.44800000000001</v>
      </c>
      <c r="L84" s="225">
        <v>164.95500000000001</v>
      </c>
      <c r="M84" s="225">
        <v>184.886</v>
      </c>
    </row>
    <row r="85" spans="1:13" ht="15" customHeight="1" x14ac:dyDescent="0.2">
      <c r="A85" s="114" t="s">
        <v>178</v>
      </c>
      <c r="B85" s="232" t="s">
        <v>212</v>
      </c>
      <c r="C85" s="115">
        <v>428.76799999999997</v>
      </c>
      <c r="D85" s="115">
        <v>421.39299999999997</v>
      </c>
      <c r="E85" s="115">
        <v>412.19799999999998</v>
      </c>
      <c r="F85" s="115">
        <v>385.69</v>
      </c>
      <c r="G85" s="115">
        <v>287.64</v>
      </c>
      <c r="H85" s="115">
        <v>263.77999999999997</v>
      </c>
      <c r="I85" s="115">
        <v>221.773</v>
      </c>
      <c r="J85" s="115">
        <v>187.798</v>
      </c>
      <c r="K85" s="115">
        <v>169.73099999999999</v>
      </c>
      <c r="L85" s="115">
        <v>147.33500000000001</v>
      </c>
      <c r="M85" s="115">
        <v>157.393</v>
      </c>
    </row>
    <row r="86" spans="1:13" ht="15" customHeight="1" x14ac:dyDescent="0.2">
      <c r="A86" s="72" t="s">
        <v>88</v>
      </c>
      <c r="B86" s="64" t="s">
        <v>89</v>
      </c>
      <c r="C86" s="117">
        <v>357.65300000000002</v>
      </c>
      <c r="D86" s="117">
        <v>479.60399999999998</v>
      </c>
      <c r="E86" s="117">
        <v>312.58999999999997</v>
      </c>
      <c r="F86" s="117">
        <v>372.51299999999998</v>
      </c>
      <c r="G86" s="117">
        <v>279.20800000000003</v>
      </c>
      <c r="H86" s="117">
        <v>250.02500000000001</v>
      </c>
      <c r="I86" s="117">
        <v>184.78399999999999</v>
      </c>
      <c r="J86" s="117">
        <v>230.15700000000001</v>
      </c>
      <c r="K86" s="117">
        <v>245.12100000000001</v>
      </c>
      <c r="L86" s="117">
        <v>271.02100000000002</v>
      </c>
      <c r="M86" s="117">
        <v>162.17500000000001</v>
      </c>
    </row>
    <row r="87" spans="1:13" ht="15" customHeight="1" x14ac:dyDescent="0.2">
      <c r="A87" s="72" t="s">
        <v>88</v>
      </c>
      <c r="B87" s="64" t="s">
        <v>90</v>
      </c>
      <c r="C87" s="117">
        <v>484.98899999999998</v>
      </c>
      <c r="D87" s="117">
        <v>340.79599999999999</v>
      </c>
      <c r="E87" s="117">
        <v>395.101</v>
      </c>
      <c r="F87" s="117">
        <v>290.68</v>
      </c>
      <c r="G87" s="117">
        <v>264.85599999999999</v>
      </c>
      <c r="H87" s="117">
        <v>174.94900000000001</v>
      </c>
      <c r="I87" s="117">
        <v>186.15799999999999</v>
      </c>
      <c r="J87" s="117">
        <v>137.90600000000001</v>
      </c>
      <c r="K87" s="117">
        <v>147.453</v>
      </c>
      <c r="L87" s="117">
        <v>224.071</v>
      </c>
      <c r="M87" s="117">
        <v>197.786</v>
      </c>
    </row>
    <row r="88" spans="1:13" ht="15" customHeight="1" x14ac:dyDescent="0.2">
      <c r="A88" s="72" t="s">
        <v>88</v>
      </c>
      <c r="B88" s="64" t="s">
        <v>91</v>
      </c>
      <c r="C88" s="117">
        <v>469.68099999999998</v>
      </c>
      <c r="D88" s="117">
        <v>309.17099999999999</v>
      </c>
      <c r="E88" s="117">
        <v>328.41399999999999</v>
      </c>
      <c r="F88" s="117">
        <v>422.09699999999998</v>
      </c>
      <c r="G88" s="117">
        <v>349.012</v>
      </c>
      <c r="H88" s="117">
        <v>243.43</v>
      </c>
      <c r="I88" s="117">
        <v>128.40799999999999</v>
      </c>
      <c r="J88" s="117">
        <v>127.033</v>
      </c>
      <c r="K88" s="117">
        <v>148.99100000000001</v>
      </c>
      <c r="L88" s="117">
        <v>126.002</v>
      </c>
      <c r="M88" s="117">
        <v>135.31100000000001</v>
      </c>
    </row>
    <row r="89" spans="1:13" ht="15" customHeight="1" x14ac:dyDescent="0.2">
      <c r="A89" s="72" t="s">
        <v>88</v>
      </c>
      <c r="B89" s="64" t="s">
        <v>92</v>
      </c>
      <c r="C89" s="117">
        <v>475.03699999999998</v>
      </c>
      <c r="D89" s="117">
        <v>428.57100000000003</v>
      </c>
      <c r="E89" s="117">
        <v>481.68200000000002</v>
      </c>
      <c r="F89" s="117">
        <v>343.24200000000002</v>
      </c>
      <c r="G89" s="117">
        <v>178.625</v>
      </c>
      <c r="H89" s="117">
        <v>237.203</v>
      </c>
      <c r="I89" s="117">
        <v>195.012</v>
      </c>
      <c r="J89" s="117">
        <v>208.88200000000001</v>
      </c>
      <c r="K89" s="117">
        <v>215.40799999999999</v>
      </c>
      <c r="L89" s="117">
        <v>192.38800000000001</v>
      </c>
      <c r="M89" s="117">
        <v>208</v>
      </c>
    </row>
    <row r="90" spans="1:13" ht="15" customHeight="1" x14ac:dyDescent="0.2">
      <c r="A90" s="72" t="s">
        <v>88</v>
      </c>
      <c r="B90" s="64" t="s">
        <v>93</v>
      </c>
      <c r="C90" s="117">
        <v>515.553</v>
      </c>
      <c r="D90" s="117">
        <v>420.80500000000001</v>
      </c>
      <c r="E90" s="117">
        <v>432.23500000000001</v>
      </c>
      <c r="F90" s="117">
        <v>413.76900000000001</v>
      </c>
      <c r="G90" s="117">
        <v>402.6</v>
      </c>
      <c r="H90" s="117">
        <v>219.69800000000001</v>
      </c>
      <c r="I90" s="117">
        <v>136.44499999999999</v>
      </c>
      <c r="J90" s="117">
        <v>177.51499999999999</v>
      </c>
      <c r="K90" s="117">
        <v>227.28200000000001</v>
      </c>
      <c r="L90" s="117">
        <v>163.64500000000001</v>
      </c>
      <c r="M90" s="117">
        <v>246.52</v>
      </c>
    </row>
    <row r="91" spans="1:13" ht="15" customHeight="1" x14ac:dyDescent="0.2">
      <c r="A91" s="72" t="s">
        <v>88</v>
      </c>
      <c r="B91" s="64" t="s">
        <v>94</v>
      </c>
      <c r="C91" s="117">
        <v>662.31399999999996</v>
      </c>
      <c r="D91" s="117">
        <v>634.45899999999995</v>
      </c>
      <c r="E91" s="117">
        <v>581.76300000000003</v>
      </c>
      <c r="F91" s="117">
        <v>513.55799999999999</v>
      </c>
      <c r="G91" s="117">
        <v>610.14</v>
      </c>
      <c r="H91" s="117">
        <v>322.11799999999999</v>
      </c>
      <c r="I91" s="117">
        <v>167.49299999999999</v>
      </c>
      <c r="J91" s="117">
        <v>172.34899999999999</v>
      </c>
      <c r="K91" s="117">
        <v>136.76499999999999</v>
      </c>
      <c r="L91" s="117">
        <v>183.67699999999999</v>
      </c>
      <c r="M91" s="117">
        <v>230.04300000000001</v>
      </c>
    </row>
    <row r="92" spans="1:13" ht="15" customHeight="1" x14ac:dyDescent="0.2">
      <c r="A92" s="72" t="s">
        <v>88</v>
      </c>
      <c r="B92" s="64" t="s">
        <v>95</v>
      </c>
      <c r="C92" s="117">
        <v>450.97800000000001</v>
      </c>
      <c r="D92" s="117">
        <v>341.86799999999999</v>
      </c>
      <c r="E92" s="117">
        <v>321.74900000000002</v>
      </c>
      <c r="F92" s="117">
        <v>434.04599999999999</v>
      </c>
      <c r="G92" s="117">
        <v>334.32299999999998</v>
      </c>
      <c r="H92" s="117">
        <v>185.14599999999999</v>
      </c>
      <c r="I92" s="117" t="s">
        <v>71</v>
      </c>
      <c r="J92" s="117">
        <v>126.958</v>
      </c>
      <c r="K92" s="117">
        <v>98.643000000000001</v>
      </c>
      <c r="L92" s="117">
        <v>140.15700000000001</v>
      </c>
      <c r="M92" s="117">
        <v>111.535</v>
      </c>
    </row>
    <row r="93" spans="1:13" ht="15" customHeight="1" x14ac:dyDescent="0.2">
      <c r="A93" s="72" t="s">
        <v>88</v>
      </c>
      <c r="B93" s="64" t="s">
        <v>96</v>
      </c>
      <c r="C93" s="117">
        <v>335.04</v>
      </c>
      <c r="D93" s="117">
        <v>424.68700000000001</v>
      </c>
      <c r="E93" s="117">
        <v>303.95999999999998</v>
      </c>
      <c r="F93" s="117">
        <v>356.86599999999999</v>
      </c>
      <c r="G93" s="117">
        <v>329.392</v>
      </c>
      <c r="H93" s="117">
        <v>333.73899999999998</v>
      </c>
      <c r="I93" s="117">
        <v>66.691000000000003</v>
      </c>
      <c r="J93" s="117">
        <v>87.326999999999998</v>
      </c>
      <c r="K93" s="117">
        <v>97.947000000000003</v>
      </c>
      <c r="L93" s="117">
        <v>147.44300000000001</v>
      </c>
      <c r="M93" s="117">
        <v>201.178</v>
      </c>
    </row>
    <row r="94" spans="1:13" ht="15" customHeight="1" x14ac:dyDescent="0.2">
      <c r="A94" s="72" t="s">
        <v>88</v>
      </c>
      <c r="B94" s="64" t="s">
        <v>97</v>
      </c>
      <c r="C94" s="117">
        <v>249.40299999999999</v>
      </c>
      <c r="D94" s="117">
        <v>345.709</v>
      </c>
      <c r="E94" s="117">
        <v>490.13900000000001</v>
      </c>
      <c r="F94" s="117">
        <v>246.06700000000001</v>
      </c>
      <c r="G94" s="117">
        <v>252.49600000000001</v>
      </c>
      <c r="H94" s="117">
        <v>185.62299999999999</v>
      </c>
      <c r="I94" s="117">
        <v>172.77</v>
      </c>
      <c r="J94" s="117">
        <v>184.81100000000001</v>
      </c>
      <c r="K94" s="117">
        <v>225.679</v>
      </c>
      <c r="L94" s="117">
        <v>170.9</v>
      </c>
      <c r="M94" s="117">
        <v>175.351</v>
      </c>
    </row>
    <row r="95" spans="1:13" ht="15" customHeight="1" x14ac:dyDescent="0.2">
      <c r="A95" s="72" t="s">
        <v>88</v>
      </c>
      <c r="B95" s="64" t="s">
        <v>98</v>
      </c>
      <c r="C95" s="117">
        <v>608.08900000000006</v>
      </c>
      <c r="D95" s="117">
        <v>710.40099999999995</v>
      </c>
      <c r="E95" s="117">
        <v>782.21100000000001</v>
      </c>
      <c r="F95" s="117">
        <v>449.77800000000002</v>
      </c>
      <c r="G95" s="117">
        <v>409.584</v>
      </c>
      <c r="H95" s="117">
        <v>679.11</v>
      </c>
      <c r="I95" s="117">
        <v>169.91300000000001</v>
      </c>
      <c r="J95" s="117" t="s">
        <v>71</v>
      </c>
      <c r="K95" s="117">
        <v>142.79300000000001</v>
      </c>
      <c r="L95" s="117">
        <v>101.768</v>
      </c>
      <c r="M95" s="117">
        <v>150.673</v>
      </c>
    </row>
    <row r="96" spans="1:13" ht="15" customHeight="1" x14ac:dyDescent="0.2">
      <c r="A96" s="72" t="s">
        <v>88</v>
      </c>
      <c r="B96" s="64" t="s">
        <v>99</v>
      </c>
      <c r="C96" s="117">
        <v>401.34</v>
      </c>
      <c r="D96" s="117">
        <v>293.74599999999998</v>
      </c>
      <c r="E96" s="117">
        <v>310.54199999999997</v>
      </c>
      <c r="F96" s="117">
        <v>274.50099999999998</v>
      </c>
      <c r="G96" s="117">
        <v>240</v>
      </c>
      <c r="H96" s="117">
        <v>191.41900000000001</v>
      </c>
      <c r="I96" s="117">
        <v>161.876</v>
      </c>
      <c r="J96" s="117">
        <v>151.97499999999999</v>
      </c>
      <c r="K96" s="117">
        <v>201.01</v>
      </c>
      <c r="L96" s="117">
        <v>115.313</v>
      </c>
      <c r="M96" s="117">
        <v>149.80799999999999</v>
      </c>
    </row>
    <row r="97" spans="1:13" ht="15" customHeight="1" x14ac:dyDescent="0.2">
      <c r="A97" s="223" t="s">
        <v>88</v>
      </c>
      <c r="B97" s="229" t="s">
        <v>100</v>
      </c>
      <c r="C97" s="225">
        <v>624.072</v>
      </c>
      <c r="D97" s="225">
        <v>649.53300000000002</v>
      </c>
      <c r="E97" s="225">
        <v>416.21899999999999</v>
      </c>
      <c r="F97" s="225">
        <v>366.37099999999998</v>
      </c>
      <c r="G97" s="225">
        <v>297.06799999999998</v>
      </c>
      <c r="H97" s="225">
        <v>374.59199999999998</v>
      </c>
      <c r="I97" s="225">
        <v>135.20400000000001</v>
      </c>
      <c r="J97" s="225">
        <v>100.959</v>
      </c>
      <c r="K97" s="225">
        <v>137.95599999999999</v>
      </c>
      <c r="L97" s="225">
        <v>146.06299999999999</v>
      </c>
      <c r="M97" s="225">
        <v>161.17500000000001</v>
      </c>
    </row>
    <row r="98" spans="1:13" ht="15" customHeight="1" x14ac:dyDescent="0.2">
      <c r="A98" s="121" t="s">
        <v>88</v>
      </c>
      <c r="B98" s="118" t="s">
        <v>101</v>
      </c>
      <c r="C98" s="115">
        <v>479.339</v>
      </c>
      <c r="D98" s="115">
        <v>442.608</v>
      </c>
      <c r="E98" s="115">
        <v>416.56900000000002</v>
      </c>
      <c r="F98" s="115">
        <v>368.37200000000001</v>
      </c>
      <c r="G98" s="115">
        <v>334.21600000000001</v>
      </c>
      <c r="H98" s="115">
        <v>273.97300000000001</v>
      </c>
      <c r="I98" s="115">
        <v>143.774</v>
      </c>
      <c r="J98" s="115">
        <v>138.30600000000001</v>
      </c>
      <c r="K98" s="115">
        <v>156.04</v>
      </c>
      <c r="L98" s="115">
        <v>167.602</v>
      </c>
      <c r="M98" s="115">
        <v>180.58099999999999</v>
      </c>
    </row>
    <row r="99" spans="1:13" ht="15" customHeight="1" x14ac:dyDescent="0.2">
      <c r="A99" s="72" t="s">
        <v>102</v>
      </c>
      <c r="B99" s="66" t="s">
        <v>103</v>
      </c>
      <c r="C99" s="117">
        <v>211.99100000000001</v>
      </c>
      <c r="D99" s="117">
        <v>209.93299999999999</v>
      </c>
      <c r="E99" s="117">
        <v>218.351</v>
      </c>
      <c r="F99" s="117">
        <v>206.74299999999999</v>
      </c>
      <c r="G99" s="117">
        <v>178.57400000000001</v>
      </c>
      <c r="H99" s="117">
        <v>147.25700000000001</v>
      </c>
      <c r="I99" s="117">
        <v>77.938000000000002</v>
      </c>
      <c r="J99" s="117">
        <v>82.409000000000006</v>
      </c>
      <c r="K99" s="117">
        <v>105.393</v>
      </c>
      <c r="L99" s="117">
        <v>112.25</v>
      </c>
      <c r="M99" s="117">
        <v>89.51</v>
      </c>
    </row>
    <row r="100" spans="1:13" ht="15" customHeight="1" x14ac:dyDescent="0.2">
      <c r="A100" s="72" t="s">
        <v>102</v>
      </c>
      <c r="B100" s="64" t="s">
        <v>104</v>
      </c>
      <c r="C100" s="117">
        <v>462.83600000000001</v>
      </c>
      <c r="D100" s="117">
        <v>539.12599999999998</v>
      </c>
      <c r="E100" s="117">
        <v>414.11799999999999</v>
      </c>
      <c r="F100" s="117">
        <v>456.00200000000001</v>
      </c>
      <c r="G100" s="117">
        <v>313.93299999999999</v>
      </c>
      <c r="H100" s="117">
        <v>236.24700000000001</v>
      </c>
      <c r="I100" s="117">
        <v>292.54000000000002</v>
      </c>
      <c r="J100" s="117">
        <v>217.374</v>
      </c>
      <c r="K100" s="117">
        <v>358.59500000000003</v>
      </c>
      <c r="L100" s="117">
        <v>275.279</v>
      </c>
      <c r="M100" s="117">
        <v>317.935</v>
      </c>
    </row>
    <row r="101" spans="1:13" ht="15" customHeight="1" x14ac:dyDescent="0.2">
      <c r="A101" s="72" t="s">
        <v>102</v>
      </c>
      <c r="B101" s="64" t="s">
        <v>105</v>
      </c>
      <c r="C101" s="117">
        <v>423.983</v>
      </c>
      <c r="D101" s="117">
        <v>344.49599999999998</v>
      </c>
      <c r="E101" s="117">
        <v>332.923</v>
      </c>
      <c r="F101" s="117">
        <v>237.51599999999999</v>
      </c>
      <c r="G101" s="117">
        <v>230.91200000000001</v>
      </c>
      <c r="H101" s="117">
        <v>182.077</v>
      </c>
      <c r="I101" s="117">
        <v>137.84299999999999</v>
      </c>
      <c r="J101" s="117">
        <v>122.039</v>
      </c>
      <c r="K101" s="117">
        <v>202.999</v>
      </c>
      <c r="L101" s="117">
        <v>185.565</v>
      </c>
      <c r="M101" s="117">
        <v>204.33500000000001</v>
      </c>
    </row>
    <row r="102" spans="1:13" ht="15" customHeight="1" x14ac:dyDescent="0.2">
      <c r="A102" s="72" t="s">
        <v>102</v>
      </c>
      <c r="B102" s="64" t="s">
        <v>106</v>
      </c>
      <c r="C102" s="117">
        <v>240.477</v>
      </c>
      <c r="D102" s="117">
        <v>319.75299999999999</v>
      </c>
      <c r="E102" s="117">
        <v>169.58099999999999</v>
      </c>
      <c r="F102" s="117">
        <v>186.51</v>
      </c>
      <c r="G102" s="117">
        <v>219.869</v>
      </c>
      <c r="H102" s="117">
        <v>206.703</v>
      </c>
      <c r="I102" s="117">
        <v>161.38800000000001</v>
      </c>
      <c r="J102" s="117">
        <v>93.718999999999994</v>
      </c>
      <c r="K102" s="117">
        <v>254.27600000000001</v>
      </c>
      <c r="L102" s="117">
        <v>319.28899999999999</v>
      </c>
      <c r="M102" s="117">
        <v>207.74299999999999</v>
      </c>
    </row>
    <row r="103" spans="1:13" ht="15" customHeight="1" x14ac:dyDescent="0.2">
      <c r="A103" s="72" t="s">
        <v>102</v>
      </c>
      <c r="B103" s="64" t="s">
        <v>107</v>
      </c>
      <c r="C103" s="117">
        <v>361.64499999999998</v>
      </c>
      <c r="D103" s="117">
        <v>286.05500000000001</v>
      </c>
      <c r="E103" s="117">
        <v>179.06899999999999</v>
      </c>
      <c r="F103" s="117">
        <v>160.607</v>
      </c>
      <c r="G103" s="117">
        <v>194.60900000000001</v>
      </c>
      <c r="H103" s="117">
        <v>122.476</v>
      </c>
      <c r="I103" s="117">
        <v>83.144999999999996</v>
      </c>
      <c r="J103" s="117">
        <v>77.875</v>
      </c>
      <c r="K103" s="117">
        <v>77.790999999999997</v>
      </c>
      <c r="L103" s="117">
        <v>88.947999999999993</v>
      </c>
      <c r="M103" s="117">
        <v>75.106999999999999</v>
      </c>
    </row>
    <row r="104" spans="1:13" ht="15" customHeight="1" x14ac:dyDescent="0.2">
      <c r="A104" s="72" t="s">
        <v>102</v>
      </c>
      <c r="B104" s="64" t="s">
        <v>108</v>
      </c>
      <c r="C104" s="117">
        <v>192.12799999999999</v>
      </c>
      <c r="D104" s="117">
        <v>208.21299999999999</v>
      </c>
      <c r="E104" s="117">
        <v>189.30199999999999</v>
      </c>
      <c r="F104" s="117">
        <v>258.26900000000001</v>
      </c>
      <c r="G104" s="117">
        <v>191.90100000000001</v>
      </c>
      <c r="H104" s="117">
        <v>229.52500000000001</v>
      </c>
      <c r="I104" s="117">
        <v>139.22900000000001</v>
      </c>
      <c r="J104" s="117">
        <v>104.44799999999999</v>
      </c>
      <c r="K104" s="117">
        <v>139.93199999999999</v>
      </c>
      <c r="L104" s="117">
        <v>127.702</v>
      </c>
      <c r="M104" s="117">
        <v>129.09</v>
      </c>
    </row>
    <row r="105" spans="1:13" ht="15" customHeight="1" x14ac:dyDescent="0.2">
      <c r="A105" s="72" t="s">
        <v>102</v>
      </c>
      <c r="B105" s="64" t="s">
        <v>331</v>
      </c>
      <c r="C105" s="192" t="s">
        <v>236</v>
      </c>
      <c r="D105" s="192" t="s">
        <v>236</v>
      </c>
      <c r="E105" s="192" t="s">
        <v>236</v>
      </c>
      <c r="F105" s="192" t="s">
        <v>236</v>
      </c>
      <c r="G105" s="192" t="s">
        <v>236</v>
      </c>
      <c r="H105" s="192" t="s">
        <v>236</v>
      </c>
      <c r="I105" s="192" t="s">
        <v>236</v>
      </c>
      <c r="J105" s="192" t="s">
        <v>236</v>
      </c>
      <c r="K105" s="192" t="s">
        <v>236</v>
      </c>
      <c r="L105" s="192" t="s">
        <v>236</v>
      </c>
      <c r="M105" s="192">
        <v>184.005</v>
      </c>
    </row>
    <row r="106" spans="1:13" ht="15" customHeight="1" x14ac:dyDescent="0.2">
      <c r="A106" s="72" t="s">
        <v>102</v>
      </c>
      <c r="B106" s="64" t="s">
        <v>109</v>
      </c>
      <c r="C106" s="117">
        <v>444.31799999999998</v>
      </c>
      <c r="D106" s="117">
        <v>420.30500000000001</v>
      </c>
      <c r="E106" s="117">
        <v>416.92</v>
      </c>
      <c r="F106" s="117">
        <v>330</v>
      </c>
      <c r="G106" s="117">
        <v>291.16399999999999</v>
      </c>
      <c r="H106" s="117">
        <v>233.25700000000001</v>
      </c>
      <c r="I106" s="117">
        <v>182.93700000000001</v>
      </c>
      <c r="J106" s="117">
        <v>138.81</v>
      </c>
      <c r="K106" s="117">
        <v>173.917</v>
      </c>
      <c r="L106" s="117">
        <v>41.59</v>
      </c>
      <c r="M106" s="117" t="s">
        <v>236</v>
      </c>
    </row>
    <row r="107" spans="1:13" ht="15" customHeight="1" x14ac:dyDescent="0.2">
      <c r="A107" s="72" t="s">
        <v>102</v>
      </c>
      <c r="B107" s="64" t="s">
        <v>110</v>
      </c>
      <c r="C107" s="117">
        <v>332.46199999999999</v>
      </c>
      <c r="D107" s="117">
        <v>305.74200000000002</v>
      </c>
      <c r="E107" s="117">
        <v>309.71300000000002</v>
      </c>
      <c r="F107" s="117">
        <v>499.21100000000001</v>
      </c>
      <c r="G107" s="117">
        <v>298.548</v>
      </c>
      <c r="H107" s="117">
        <v>247.81200000000001</v>
      </c>
      <c r="I107" s="117">
        <v>225.23</v>
      </c>
      <c r="J107" s="117">
        <v>122.21</v>
      </c>
      <c r="K107" s="117">
        <v>266.31099999999998</v>
      </c>
      <c r="L107" s="117">
        <v>158.24100000000001</v>
      </c>
      <c r="M107" s="117">
        <v>141.16499999999999</v>
      </c>
    </row>
    <row r="108" spans="1:13" ht="15" customHeight="1" x14ac:dyDescent="0.2">
      <c r="A108" s="72" t="s">
        <v>102</v>
      </c>
      <c r="B108" s="64" t="s">
        <v>111</v>
      </c>
      <c r="C108" s="117">
        <v>490.71899999999999</v>
      </c>
      <c r="D108" s="117">
        <v>393.39400000000001</v>
      </c>
      <c r="E108" s="117">
        <v>409.87799999999999</v>
      </c>
      <c r="F108" s="117">
        <v>314.95</v>
      </c>
      <c r="G108" s="117">
        <v>357.221</v>
      </c>
      <c r="H108" s="117">
        <v>218.79300000000001</v>
      </c>
      <c r="I108" s="117">
        <v>192.91499999999999</v>
      </c>
      <c r="J108" s="117">
        <v>179.40799999999999</v>
      </c>
      <c r="K108" s="117">
        <v>153.83000000000001</v>
      </c>
      <c r="L108" s="117">
        <v>227.708</v>
      </c>
      <c r="M108" s="117">
        <v>205.50700000000001</v>
      </c>
    </row>
    <row r="109" spans="1:13" ht="15" customHeight="1" x14ac:dyDescent="0.2">
      <c r="A109" s="72" t="s">
        <v>102</v>
      </c>
      <c r="B109" s="64" t="s">
        <v>112</v>
      </c>
      <c r="C109" s="117">
        <v>360.07600000000002</v>
      </c>
      <c r="D109" s="117">
        <v>312.90300000000002</v>
      </c>
      <c r="E109" s="117">
        <v>231.911</v>
      </c>
      <c r="F109" s="117">
        <v>183.53700000000001</v>
      </c>
      <c r="G109" s="117">
        <v>195.82300000000001</v>
      </c>
      <c r="H109" s="117">
        <v>137.595</v>
      </c>
      <c r="I109" s="117">
        <v>133.97499999999999</v>
      </c>
      <c r="J109" s="117">
        <v>111.188</v>
      </c>
      <c r="K109" s="117">
        <v>120.93</v>
      </c>
      <c r="L109" s="117">
        <v>152.89400000000001</v>
      </c>
      <c r="M109" s="117">
        <v>162.846</v>
      </c>
    </row>
    <row r="110" spans="1:13" ht="15" customHeight="1" x14ac:dyDescent="0.2">
      <c r="A110" s="72" t="s">
        <v>102</v>
      </c>
      <c r="B110" s="64" t="s">
        <v>113</v>
      </c>
      <c r="C110" s="117">
        <v>451.40199999999999</v>
      </c>
      <c r="D110" s="117">
        <v>384.05500000000001</v>
      </c>
      <c r="E110" s="117">
        <v>386.45600000000002</v>
      </c>
      <c r="F110" s="117">
        <v>478.32900000000001</v>
      </c>
      <c r="G110" s="117">
        <v>325.87</v>
      </c>
      <c r="H110" s="117">
        <v>366.19</v>
      </c>
      <c r="I110" s="117">
        <v>239.93299999999999</v>
      </c>
      <c r="J110" s="117">
        <v>132.328</v>
      </c>
      <c r="K110" s="117">
        <v>210.227</v>
      </c>
      <c r="L110" s="117">
        <v>178.96</v>
      </c>
      <c r="M110" s="117">
        <v>224.77199999999999</v>
      </c>
    </row>
    <row r="111" spans="1:13" ht="15" customHeight="1" x14ac:dyDescent="0.2">
      <c r="A111" s="72" t="s">
        <v>102</v>
      </c>
      <c r="B111" s="64" t="s">
        <v>114</v>
      </c>
      <c r="C111" s="117">
        <v>714.05399999999997</v>
      </c>
      <c r="D111" s="117">
        <v>555.50400000000002</v>
      </c>
      <c r="E111" s="117">
        <v>531.64300000000003</v>
      </c>
      <c r="F111" s="117">
        <v>431.60899999999998</v>
      </c>
      <c r="G111" s="117">
        <v>412.86099999999999</v>
      </c>
      <c r="H111" s="117">
        <v>372.93400000000003</v>
      </c>
      <c r="I111" s="117">
        <v>250.74799999999999</v>
      </c>
      <c r="J111" s="117">
        <v>256.23599999999999</v>
      </c>
      <c r="K111" s="117">
        <v>273.69299999999998</v>
      </c>
      <c r="L111" s="117">
        <v>298.08600000000001</v>
      </c>
      <c r="M111" s="117">
        <v>279.94600000000003</v>
      </c>
    </row>
    <row r="112" spans="1:13" ht="15" customHeight="1" x14ac:dyDescent="0.2">
      <c r="A112" s="72" t="s">
        <v>102</v>
      </c>
      <c r="B112" s="64" t="s">
        <v>115</v>
      </c>
      <c r="C112" s="117">
        <v>475.72800000000001</v>
      </c>
      <c r="D112" s="117">
        <v>380.4</v>
      </c>
      <c r="E112" s="117">
        <v>356.49</v>
      </c>
      <c r="F112" s="117">
        <v>356.89699999999999</v>
      </c>
      <c r="G112" s="117">
        <v>261.04899999999998</v>
      </c>
      <c r="H112" s="117">
        <v>232.83</v>
      </c>
      <c r="I112" s="117">
        <v>176.43899999999999</v>
      </c>
      <c r="J112" s="117">
        <v>210.30799999999999</v>
      </c>
      <c r="K112" s="117">
        <v>189.48699999999999</v>
      </c>
      <c r="L112" s="117">
        <v>179.55699999999999</v>
      </c>
      <c r="M112" s="117">
        <v>212.83799999999999</v>
      </c>
    </row>
    <row r="113" spans="1:13" ht="15" customHeight="1" x14ac:dyDescent="0.2">
      <c r="A113" s="72" t="s">
        <v>102</v>
      </c>
      <c r="B113" s="64" t="s">
        <v>116</v>
      </c>
      <c r="C113" s="117">
        <v>411.928</v>
      </c>
      <c r="D113" s="117">
        <v>549.02200000000005</v>
      </c>
      <c r="E113" s="117">
        <v>324.52499999999998</v>
      </c>
      <c r="F113" s="117">
        <v>198.71199999999999</v>
      </c>
      <c r="G113" s="117">
        <v>236.25200000000001</v>
      </c>
      <c r="H113" s="117">
        <v>245.113</v>
      </c>
      <c r="I113" s="117">
        <v>113.697</v>
      </c>
      <c r="J113" s="117">
        <v>193.27</v>
      </c>
      <c r="K113" s="117">
        <v>177.20699999999999</v>
      </c>
      <c r="L113" s="117">
        <v>231.666</v>
      </c>
      <c r="M113" s="117">
        <v>218.87299999999999</v>
      </c>
    </row>
    <row r="114" spans="1:13" ht="15" customHeight="1" x14ac:dyDescent="0.2">
      <c r="A114" s="72" t="s">
        <v>102</v>
      </c>
      <c r="B114" s="64" t="s">
        <v>117</v>
      </c>
      <c r="C114" s="117">
        <v>498.89100000000002</v>
      </c>
      <c r="D114" s="117">
        <v>404.58199999999999</v>
      </c>
      <c r="E114" s="117">
        <v>371.81299999999999</v>
      </c>
      <c r="F114" s="117">
        <v>379.803</v>
      </c>
      <c r="G114" s="117">
        <v>329.99299999999999</v>
      </c>
      <c r="H114" s="117">
        <v>293.51100000000002</v>
      </c>
      <c r="I114" s="117">
        <v>171.53399999999999</v>
      </c>
      <c r="J114" s="117">
        <v>167.18299999999999</v>
      </c>
      <c r="K114" s="117">
        <v>261.54599999999999</v>
      </c>
      <c r="L114" s="117">
        <v>231.173</v>
      </c>
      <c r="M114" s="117">
        <v>158.43600000000001</v>
      </c>
    </row>
    <row r="115" spans="1:13" ht="15" customHeight="1" x14ac:dyDescent="0.2">
      <c r="A115" s="72" t="s">
        <v>102</v>
      </c>
      <c r="B115" s="64" t="s">
        <v>118</v>
      </c>
      <c r="C115" s="117">
        <v>364.95699999999999</v>
      </c>
      <c r="D115" s="117">
        <v>285.42399999999998</v>
      </c>
      <c r="E115" s="117">
        <v>224.61099999999999</v>
      </c>
      <c r="F115" s="117">
        <v>250.964</v>
      </c>
      <c r="G115" s="117">
        <v>230.21700000000001</v>
      </c>
      <c r="H115" s="117">
        <v>185.76499999999999</v>
      </c>
      <c r="I115" s="117">
        <v>117.598</v>
      </c>
      <c r="J115" s="117">
        <v>92.906999999999996</v>
      </c>
      <c r="K115" s="117">
        <v>123.136</v>
      </c>
      <c r="L115" s="117">
        <v>167.60599999999999</v>
      </c>
      <c r="M115" s="117">
        <v>144.857</v>
      </c>
    </row>
    <row r="116" spans="1:13" ht="15" customHeight="1" x14ac:dyDescent="0.2">
      <c r="A116" s="72" t="s">
        <v>102</v>
      </c>
      <c r="B116" s="64" t="s">
        <v>119</v>
      </c>
      <c r="C116" s="117">
        <v>469.52199999999999</v>
      </c>
      <c r="D116" s="117">
        <v>394.745</v>
      </c>
      <c r="E116" s="117">
        <v>268.37</v>
      </c>
      <c r="F116" s="117">
        <v>318.17599999999999</v>
      </c>
      <c r="G116" s="117">
        <v>190.69399999999999</v>
      </c>
      <c r="H116" s="117">
        <v>176.67699999999999</v>
      </c>
      <c r="I116" s="117">
        <v>218.07599999999999</v>
      </c>
      <c r="J116" s="117">
        <v>95.078000000000003</v>
      </c>
      <c r="K116" s="117">
        <v>139.55199999999999</v>
      </c>
      <c r="L116" s="117">
        <v>201.60599999999999</v>
      </c>
      <c r="M116" s="117">
        <v>135.85300000000001</v>
      </c>
    </row>
    <row r="117" spans="1:13" ht="15" customHeight="1" x14ac:dyDescent="0.2">
      <c r="A117" s="72" t="s">
        <v>102</v>
      </c>
      <c r="B117" s="64" t="s">
        <v>120</v>
      </c>
      <c r="C117" s="117">
        <v>264.75</v>
      </c>
      <c r="D117" s="117">
        <v>281.625</v>
      </c>
      <c r="E117" s="117">
        <v>304.97199999999998</v>
      </c>
      <c r="F117" s="117">
        <v>204.47499999999999</v>
      </c>
      <c r="G117" s="117">
        <v>231.55099999999999</v>
      </c>
      <c r="H117" s="117">
        <v>234.03399999999999</v>
      </c>
      <c r="I117" s="117">
        <v>120.12</v>
      </c>
      <c r="J117" s="117">
        <v>130.191</v>
      </c>
      <c r="K117" s="117">
        <v>143.87899999999999</v>
      </c>
      <c r="L117" s="117">
        <v>161.25</v>
      </c>
      <c r="M117" s="117">
        <v>125.60899999999999</v>
      </c>
    </row>
    <row r="118" spans="1:13" ht="15" customHeight="1" x14ac:dyDescent="0.2">
      <c r="A118" s="72" t="s">
        <v>102</v>
      </c>
      <c r="B118" s="64" t="s">
        <v>121</v>
      </c>
      <c r="C118" s="117">
        <v>538.45000000000005</v>
      </c>
      <c r="D118" s="117">
        <v>480.01400000000001</v>
      </c>
      <c r="E118" s="117">
        <v>395.798</v>
      </c>
      <c r="F118" s="117">
        <v>219.86699999999999</v>
      </c>
      <c r="G118" s="117">
        <v>301.40600000000001</v>
      </c>
      <c r="H118" s="117">
        <v>238.173</v>
      </c>
      <c r="I118" s="117">
        <v>108.10299999999999</v>
      </c>
      <c r="J118" s="117">
        <v>153.32300000000001</v>
      </c>
      <c r="K118" s="117">
        <v>237.74799999999999</v>
      </c>
      <c r="L118" s="117">
        <v>204.05799999999999</v>
      </c>
      <c r="M118" s="117">
        <v>150.828</v>
      </c>
    </row>
    <row r="119" spans="1:13" ht="15" customHeight="1" x14ac:dyDescent="0.2">
      <c r="A119" s="72" t="s">
        <v>102</v>
      </c>
      <c r="B119" s="64" t="s">
        <v>122</v>
      </c>
      <c r="C119" s="117">
        <v>318.75900000000001</v>
      </c>
      <c r="D119" s="117">
        <v>173.79400000000001</v>
      </c>
      <c r="E119" s="117">
        <v>235.78</v>
      </c>
      <c r="F119" s="117">
        <v>145.251</v>
      </c>
      <c r="G119" s="117">
        <v>189.29499999999999</v>
      </c>
      <c r="H119" s="117">
        <v>124.499</v>
      </c>
      <c r="I119" s="117">
        <v>93.132999999999996</v>
      </c>
      <c r="J119" s="117">
        <v>90.367000000000004</v>
      </c>
      <c r="K119" s="117">
        <v>149.113</v>
      </c>
      <c r="L119" s="117">
        <v>105.321</v>
      </c>
      <c r="M119" s="117">
        <v>99.83</v>
      </c>
    </row>
    <row r="120" spans="1:13" ht="15" customHeight="1" x14ac:dyDescent="0.2">
      <c r="A120" s="72" t="s">
        <v>102</v>
      </c>
      <c r="B120" s="64" t="s">
        <v>123</v>
      </c>
      <c r="C120" s="117">
        <v>171.9</v>
      </c>
      <c r="D120" s="117">
        <v>151.792</v>
      </c>
      <c r="E120" s="117">
        <v>184.22300000000001</v>
      </c>
      <c r="F120" s="117">
        <v>154.18899999999999</v>
      </c>
      <c r="G120" s="117">
        <v>152.744</v>
      </c>
      <c r="H120" s="117">
        <v>100.776</v>
      </c>
      <c r="I120" s="117">
        <v>128.59700000000001</v>
      </c>
      <c r="J120" s="117">
        <v>115.47499999999999</v>
      </c>
      <c r="K120" s="117">
        <v>117.72</v>
      </c>
      <c r="L120" s="117">
        <v>113.45099999999999</v>
      </c>
      <c r="M120" s="117">
        <v>100.81100000000001</v>
      </c>
    </row>
    <row r="121" spans="1:13" ht="15" customHeight="1" x14ac:dyDescent="0.2">
      <c r="A121" s="72" t="s">
        <v>102</v>
      </c>
      <c r="B121" s="64" t="s">
        <v>332</v>
      </c>
      <c r="C121" s="192" t="s">
        <v>236</v>
      </c>
      <c r="D121" s="192" t="s">
        <v>236</v>
      </c>
      <c r="E121" s="192" t="s">
        <v>236</v>
      </c>
      <c r="F121" s="192" t="s">
        <v>236</v>
      </c>
      <c r="G121" s="192" t="s">
        <v>236</v>
      </c>
      <c r="H121" s="192" t="s">
        <v>236</v>
      </c>
      <c r="I121" s="192" t="s">
        <v>236</v>
      </c>
      <c r="J121" s="192" t="s">
        <v>236</v>
      </c>
      <c r="K121" s="192" t="s">
        <v>236</v>
      </c>
      <c r="L121" s="192" t="s">
        <v>236</v>
      </c>
      <c r="M121" s="192">
        <v>148.874</v>
      </c>
    </row>
    <row r="122" spans="1:13" ht="15" customHeight="1" x14ac:dyDescent="0.2">
      <c r="A122" s="72" t="s">
        <v>102</v>
      </c>
      <c r="B122" s="64" t="s">
        <v>124</v>
      </c>
      <c r="C122" s="117">
        <v>367.57600000000002</v>
      </c>
      <c r="D122" s="117">
        <v>335.64800000000002</v>
      </c>
      <c r="E122" s="117">
        <v>249.739</v>
      </c>
      <c r="F122" s="117">
        <v>153.749</v>
      </c>
      <c r="G122" s="117">
        <v>163.37799999999999</v>
      </c>
      <c r="H122" s="117">
        <v>115.10299999999999</v>
      </c>
      <c r="I122" s="117">
        <v>117.77</v>
      </c>
      <c r="J122" s="117">
        <v>141.364</v>
      </c>
      <c r="K122" s="117">
        <v>137.48099999999999</v>
      </c>
      <c r="L122" s="117">
        <v>194.89500000000001</v>
      </c>
      <c r="M122" s="117">
        <v>122.66200000000001</v>
      </c>
    </row>
    <row r="123" spans="1:13" ht="15" customHeight="1" x14ac:dyDescent="0.2">
      <c r="A123" s="223" t="s">
        <v>102</v>
      </c>
      <c r="B123" s="229" t="s">
        <v>125</v>
      </c>
      <c r="C123" s="225">
        <v>436.80500000000001</v>
      </c>
      <c r="D123" s="225">
        <v>221.86699999999999</v>
      </c>
      <c r="E123" s="225">
        <v>178.00700000000001</v>
      </c>
      <c r="F123" s="225">
        <v>154.822</v>
      </c>
      <c r="G123" s="225">
        <v>253.446</v>
      </c>
      <c r="H123" s="225">
        <v>228.73500000000001</v>
      </c>
      <c r="I123" s="225">
        <v>93.905000000000001</v>
      </c>
      <c r="J123" s="225">
        <v>109.745</v>
      </c>
      <c r="K123" s="225">
        <v>91.647000000000006</v>
      </c>
      <c r="L123" s="225">
        <v>96.918000000000006</v>
      </c>
      <c r="M123" s="225">
        <v>143.274</v>
      </c>
    </row>
    <row r="124" spans="1:13" ht="15" customHeight="1" x14ac:dyDescent="0.2">
      <c r="A124" s="114" t="s">
        <v>102</v>
      </c>
      <c r="B124" s="65" t="s">
        <v>126</v>
      </c>
      <c r="C124" s="115">
        <v>398.87700000000001</v>
      </c>
      <c r="D124" s="115">
        <v>344.40199999999999</v>
      </c>
      <c r="E124" s="115">
        <v>297.76600000000002</v>
      </c>
      <c r="F124" s="115">
        <v>262.41899999999998</v>
      </c>
      <c r="G124" s="115">
        <v>247.53200000000001</v>
      </c>
      <c r="H124" s="115">
        <v>210.20699999999999</v>
      </c>
      <c r="I124" s="115">
        <v>152.55099999999999</v>
      </c>
      <c r="J124" s="115">
        <v>135.68600000000001</v>
      </c>
      <c r="K124" s="115">
        <v>169.58099999999999</v>
      </c>
      <c r="L124" s="115">
        <v>178.56</v>
      </c>
      <c r="M124" s="115">
        <v>168.446</v>
      </c>
    </row>
    <row r="125" spans="1:13" ht="15" customHeight="1" x14ac:dyDescent="0.2">
      <c r="A125" s="72" t="s">
        <v>213</v>
      </c>
      <c r="B125" s="66" t="s">
        <v>214</v>
      </c>
      <c r="C125" s="117">
        <v>263.517</v>
      </c>
      <c r="D125" s="117">
        <v>233.553</v>
      </c>
      <c r="E125" s="117">
        <v>233.75</v>
      </c>
      <c r="F125" s="117">
        <v>236.012</v>
      </c>
      <c r="G125" s="117">
        <v>141.09</v>
      </c>
      <c r="H125" s="117">
        <v>203.262</v>
      </c>
      <c r="I125" s="117">
        <v>148.43600000000001</v>
      </c>
      <c r="J125" s="117" t="s">
        <v>71</v>
      </c>
      <c r="K125" s="117">
        <v>118.74299999999999</v>
      </c>
      <c r="L125" s="117">
        <v>148.238</v>
      </c>
      <c r="M125" s="117">
        <v>106.003</v>
      </c>
    </row>
    <row r="126" spans="1:13" ht="15" customHeight="1" x14ac:dyDescent="0.2">
      <c r="A126" s="72" t="s">
        <v>213</v>
      </c>
      <c r="B126" s="64" t="s">
        <v>215</v>
      </c>
      <c r="C126" s="117">
        <v>256.89600000000002</v>
      </c>
      <c r="D126" s="117">
        <v>265.39400000000001</v>
      </c>
      <c r="E126" s="117">
        <v>153.82499999999999</v>
      </c>
      <c r="F126" s="117">
        <v>123.176</v>
      </c>
      <c r="G126" s="117">
        <v>120.52500000000001</v>
      </c>
      <c r="H126" s="117">
        <v>120.05</v>
      </c>
      <c r="I126" s="117">
        <v>144.99100000000001</v>
      </c>
      <c r="J126" s="117">
        <v>172.27799999999999</v>
      </c>
      <c r="K126" s="117">
        <v>161.00899999999999</v>
      </c>
      <c r="L126" s="117">
        <v>204.90899999999999</v>
      </c>
      <c r="M126" s="117">
        <v>114.565</v>
      </c>
    </row>
    <row r="127" spans="1:13" ht="15" customHeight="1" x14ac:dyDescent="0.2">
      <c r="A127" s="72" t="s">
        <v>213</v>
      </c>
      <c r="B127" s="64" t="s">
        <v>216</v>
      </c>
      <c r="C127" s="117">
        <v>199.26599999999999</v>
      </c>
      <c r="D127" s="117">
        <v>255.78700000000001</v>
      </c>
      <c r="E127" s="117">
        <v>222.42699999999999</v>
      </c>
      <c r="F127" s="117">
        <v>261.53800000000001</v>
      </c>
      <c r="G127" s="117">
        <v>186.56899999999999</v>
      </c>
      <c r="H127" s="117">
        <v>164.55600000000001</v>
      </c>
      <c r="I127" s="117">
        <v>163.72800000000001</v>
      </c>
      <c r="J127" s="117">
        <v>119.55</v>
      </c>
      <c r="K127" s="117">
        <v>126.504</v>
      </c>
      <c r="L127" s="117">
        <v>158.05799999999999</v>
      </c>
      <c r="M127" s="117">
        <v>138.24299999999999</v>
      </c>
    </row>
    <row r="128" spans="1:13" ht="15" customHeight="1" x14ac:dyDescent="0.2">
      <c r="A128" s="72" t="s">
        <v>213</v>
      </c>
      <c r="B128" s="64" t="s">
        <v>217</v>
      </c>
      <c r="C128" s="117">
        <v>312.77800000000002</v>
      </c>
      <c r="D128" s="117">
        <v>338.83300000000003</v>
      </c>
      <c r="E128" s="117">
        <v>295.06</v>
      </c>
      <c r="F128" s="117">
        <v>174.923</v>
      </c>
      <c r="G128" s="117">
        <v>146.08600000000001</v>
      </c>
      <c r="H128" s="117">
        <v>220.227</v>
      </c>
      <c r="I128" s="117">
        <v>155.60300000000001</v>
      </c>
      <c r="J128" s="117">
        <v>197.14500000000001</v>
      </c>
      <c r="K128" s="117">
        <v>108.273</v>
      </c>
      <c r="L128" s="117">
        <v>141.53</v>
      </c>
      <c r="M128" s="117">
        <v>101.15300000000001</v>
      </c>
    </row>
    <row r="129" spans="1:13" ht="15" customHeight="1" x14ac:dyDescent="0.2">
      <c r="A129" s="72" t="s">
        <v>213</v>
      </c>
      <c r="B129" s="64" t="s">
        <v>218</v>
      </c>
      <c r="C129" s="117">
        <v>366.17</v>
      </c>
      <c r="D129" s="117">
        <v>307.68</v>
      </c>
      <c r="E129" s="117">
        <v>213.285</v>
      </c>
      <c r="F129" s="117">
        <v>231.25899999999999</v>
      </c>
      <c r="G129" s="117">
        <v>178.69200000000001</v>
      </c>
      <c r="H129" s="117">
        <v>192.12799999999999</v>
      </c>
      <c r="I129" s="117">
        <v>152.529</v>
      </c>
      <c r="J129" s="117">
        <v>153.203</v>
      </c>
      <c r="K129" s="117">
        <v>102.59099999999999</v>
      </c>
      <c r="L129" s="117">
        <v>93.662999999999997</v>
      </c>
      <c r="M129" s="117">
        <v>69.134</v>
      </c>
    </row>
    <row r="130" spans="1:13" ht="15" customHeight="1" x14ac:dyDescent="0.2">
      <c r="A130" s="72" t="s">
        <v>213</v>
      </c>
      <c r="B130" s="64" t="s">
        <v>219</v>
      </c>
      <c r="C130" s="117">
        <v>490.29300000000001</v>
      </c>
      <c r="D130" s="117">
        <v>386.23099999999999</v>
      </c>
      <c r="E130" s="117">
        <v>338.46199999999999</v>
      </c>
      <c r="F130" s="117">
        <v>369.31400000000002</v>
      </c>
      <c r="G130" s="117">
        <v>327.60399999999998</v>
      </c>
      <c r="H130" s="117">
        <v>525.66800000000001</v>
      </c>
      <c r="I130" s="117">
        <v>276.661</v>
      </c>
      <c r="J130" s="117">
        <v>236.62299999999999</v>
      </c>
      <c r="K130" s="117">
        <v>259.89</v>
      </c>
      <c r="L130" s="117">
        <v>346.161</v>
      </c>
      <c r="M130" s="117">
        <v>215.584</v>
      </c>
    </row>
    <row r="131" spans="1:13" ht="15" customHeight="1" x14ac:dyDescent="0.2">
      <c r="A131" s="72" t="s">
        <v>213</v>
      </c>
      <c r="B131" s="64" t="s">
        <v>220</v>
      </c>
      <c r="C131" s="117">
        <v>452.654</v>
      </c>
      <c r="D131" s="117">
        <v>306.286</v>
      </c>
      <c r="E131" s="117">
        <v>219.93799999999999</v>
      </c>
      <c r="F131" s="117">
        <v>195.32300000000001</v>
      </c>
      <c r="G131" s="117">
        <v>144.50700000000001</v>
      </c>
      <c r="H131" s="117">
        <v>129.15100000000001</v>
      </c>
      <c r="I131" s="117">
        <v>160.78399999999999</v>
      </c>
      <c r="J131" s="117">
        <v>139.19499999999999</v>
      </c>
      <c r="K131" s="117">
        <v>161.50399999999999</v>
      </c>
      <c r="L131" s="117">
        <v>181.749</v>
      </c>
      <c r="M131" s="117">
        <v>147.572</v>
      </c>
    </row>
    <row r="132" spans="1:13" ht="15" customHeight="1" x14ac:dyDescent="0.2">
      <c r="A132" s="72" t="s">
        <v>213</v>
      </c>
      <c r="B132" s="64" t="s">
        <v>221</v>
      </c>
      <c r="C132" s="117">
        <v>402.84</v>
      </c>
      <c r="D132" s="117">
        <v>328.36399999999998</v>
      </c>
      <c r="E132" s="117">
        <v>261.17599999999999</v>
      </c>
      <c r="F132" s="117">
        <v>221.869</v>
      </c>
      <c r="G132" s="117">
        <v>259.18</v>
      </c>
      <c r="H132" s="117">
        <v>167.61</v>
      </c>
      <c r="I132" s="117">
        <v>134.28399999999999</v>
      </c>
      <c r="J132" s="117">
        <v>115.584</v>
      </c>
      <c r="K132" s="117">
        <v>215.98500000000001</v>
      </c>
      <c r="L132" s="117">
        <v>208.541</v>
      </c>
      <c r="M132" s="117">
        <v>193.17400000000001</v>
      </c>
    </row>
    <row r="133" spans="1:13" ht="15" customHeight="1" x14ac:dyDescent="0.2">
      <c r="A133" s="72" t="s">
        <v>213</v>
      </c>
      <c r="B133" s="64" t="s">
        <v>222</v>
      </c>
      <c r="C133" s="117">
        <v>431.89600000000002</v>
      </c>
      <c r="D133" s="117">
        <v>416.947</v>
      </c>
      <c r="E133" s="117">
        <v>444.29399999999998</v>
      </c>
      <c r="F133" s="117">
        <v>278.79199999999997</v>
      </c>
      <c r="G133" s="117">
        <v>260.75700000000001</v>
      </c>
      <c r="H133" s="117">
        <v>161.20699999999999</v>
      </c>
      <c r="I133" s="117">
        <v>144.22</v>
      </c>
      <c r="J133" s="117">
        <v>122.58799999999999</v>
      </c>
      <c r="K133" s="117">
        <v>171.745</v>
      </c>
      <c r="L133" s="117">
        <v>141.87899999999999</v>
      </c>
      <c r="M133" s="117">
        <v>110.56699999999999</v>
      </c>
    </row>
    <row r="134" spans="1:13" ht="15" customHeight="1" x14ac:dyDescent="0.2">
      <c r="A134" s="72" t="s">
        <v>213</v>
      </c>
      <c r="B134" s="64" t="s">
        <v>223</v>
      </c>
      <c r="C134" s="117">
        <v>355.84800000000001</v>
      </c>
      <c r="D134" s="117">
        <v>294.84899999999999</v>
      </c>
      <c r="E134" s="117">
        <v>268.60000000000002</v>
      </c>
      <c r="F134" s="117">
        <v>239.60300000000001</v>
      </c>
      <c r="G134" s="117">
        <v>204.35400000000001</v>
      </c>
      <c r="H134" s="117">
        <v>201.12799999999999</v>
      </c>
      <c r="I134" s="117">
        <v>266.56200000000001</v>
      </c>
      <c r="J134" s="117">
        <v>136.47999999999999</v>
      </c>
      <c r="K134" s="117">
        <v>161.03899999999999</v>
      </c>
      <c r="L134" s="117">
        <v>187.73599999999999</v>
      </c>
      <c r="M134" s="117">
        <v>151.48699999999999</v>
      </c>
    </row>
    <row r="135" spans="1:13" ht="15" customHeight="1" x14ac:dyDescent="0.2">
      <c r="A135" s="72" t="s">
        <v>213</v>
      </c>
      <c r="B135" s="64" t="s">
        <v>224</v>
      </c>
      <c r="C135" s="117">
        <v>682.63800000000003</v>
      </c>
      <c r="D135" s="117">
        <v>283.38200000000001</v>
      </c>
      <c r="E135" s="117">
        <v>510.42599999999999</v>
      </c>
      <c r="F135" s="117">
        <v>407.67700000000002</v>
      </c>
      <c r="G135" s="117">
        <v>406.18700000000001</v>
      </c>
      <c r="H135" s="117">
        <v>474.233</v>
      </c>
      <c r="I135" s="117">
        <v>308.38900000000001</v>
      </c>
      <c r="J135" s="117">
        <v>294.87200000000001</v>
      </c>
      <c r="K135" s="117">
        <v>219.274</v>
      </c>
      <c r="L135" s="117">
        <v>234.37899999999999</v>
      </c>
      <c r="M135" s="117">
        <v>206.505</v>
      </c>
    </row>
    <row r="136" spans="1:13" ht="15" customHeight="1" x14ac:dyDescent="0.2">
      <c r="A136" s="72" t="s">
        <v>213</v>
      </c>
      <c r="B136" s="64" t="s">
        <v>225</v>
      </c>
      <c r="C136" s="117">
        <v>411.99400000000003</v>
      </c>
      <c r="D136" s="117">
        <v>488.358</v>
      </c>
      <c r="E136" s="117">
        <v>549.27599999999995</v>
      </c>
      <c r="F136" s="117">
        <v>399.05700000000002</v>
      </c>
      <c r="G136" s="117">
        <v>228.54</v>
      </c>
      <c r="H136" s="117">
        <v>369.54399999999998</v>
      </c>
      <c r="I136" s="117">
        <v>244.703</v>
      </c>
      <c r="J136" s="117">
        <v>221.405</v>
      </c>
      <c r="K136" s="117">
        <v>188.46299999999999</v>
      </c>
      <c r="L136" s="117">
        <v>242.006</v>
      </c>
      <c r="M136" s="117">
        <v>111.542</v>
      </c>
    </row>
    <row r="137" spans="1:13" ht="15" customHeight="1" x14ac:dyDescent="0.2">
      <c r="A137" s="72" t="s">
        <v>213</v>
      </c>
      <c r="B137" s="64" t="s">
        <v>226</v>
      </c>
      <c r="C137" s="117">
        <v>401.88799999999998</v>
      </c>
      <c r="D137" s="117">
        <v>487.40800000000002</v>
      </c>
      <c r="E137" s="117">
        <v>370.49099999999999</v>
      </c>
      <c r="F137" s="117">
        <v>391.38600000000002</v>
      </c>
      <c r="G137" s="117">
        <v>329.15499999999997</v>
      </c>
      <c r="H137" s="117">
        <v>320.214</v>
      </c>
      <c r="I137" s="117">
        <v>228.483</v>
      </c>
      <c r="J137" s="117">
        <v>130.66900000000001</v>
      </c>
      <c r="K137" s="117">
        <v>181.03800000000001</v>
      </c>
      <c r="L137" s="117">
        <v>157.61600000000001</v>
      </c>
      <c r="M137" s="117">
        <v>83.206999999999994</v>
      </c>
    </row>
    <row r="138" spans="1:13" ht="15" customHeight="1" x14ac:dyDescent="0.2">
      <c r="A138" s="72" t="s">
        <v>213</v>
      </c>
      <c r="B138" s="64" t="s">
        <v>227</v>
      </c>
      <c r="C138" s="117">
        <v>570.24300000000005</v>
      </c>
      <c r="D138" s="117">
        <v>494.94299999999998</v>
      </c>
      <c r="E138" s="117">
        <v>373.35700000000003</v>
      </c>
      <c r="F138" s="117">
        <v>468.036</v>
      </c>
      <c r="G138" s="117">
        <v>384.42500000000001</v>
      </c>
      <c r="H138" s="117">
        <v>327.70100000000002</v>
      </c>
      <c r="I138" s="117">
        <v>340.35199999999998</v>
      </c>
      <c r="J138" s="117">
        <v>185.679</v>
      </c>
      <c r="K138" s="117">
        <v>189.202</v>
      </c>
      <c r="L138" s="117">
        <v>147.09899999999999</v>
      </c>
      <c r="M138" s="117">
        <v>126.818</v>
      </c>
    </row>
    <row r="139" spans="1:13" ht="15" customHeight="1" x14ac:dyDescent="0.2">
      <c r="A139" s="72" t="s">
        <v>213</v>
      </c>
      <c r="B139" s="64" t="s">
        <v>228</v>
      </c>
      <c r="C139" s="117">
        <v>133.86600000000001</v>
      </c>
      <c r="D139" s="117">
        <v>128.34700000000001</v>
      </c>
      <c r="E139" s="117">
        <v>97.596999999999994</v>
      </c>
      <c r="F139" s="117">
        <v>103.21599999999999</v>
      </c>
      <c r="G139" s="117">
        <v>89.97</v>
      </c>
      <c r="H139" s="117">
        <v>106.20099999999999</v>
      </c>
      <c r="I139" s="117">
        <v>104.327</v>
      </c>
      <c r="J139" s="117">
        <v>80.623000000000005</v>
      </c>
      <c r="K139" s="117">
        <v>88.341999999999999</v>
      </c>
      <c r="L139" s="117">
        <v>63.091000000000001</v>
      </c>
      <c r="M139" s="117">
        <v>87.841999999999999</v>
      </c>
    </row>
    <row r="140" spans="1:13" ht="15" customHeight="1" x14ac:dyDescent="0.2">
      <c r="A140" s="72" t="s">
        <v>213</v>
      </c>
      <c r="B140" s="64" t="s">
        <v>229</v>
      </c>
      <c r="C140" s="117">
        <v>334.31299999999999</v>
      </c>
      <c r="D140" s="117">
        <v>287.44</v>
      </c>
      <c r="E140" s="117">
        <v>291.68200000000002</v>
      </c>
      <c r="F140" s="117">
        <v>304.911</v>
      </c>
      <c r="G140" s="117">
        <v>135.11699999999999</v>
      </c>
      <c r="H140" s="117">
        <v>144.35300000000001</v>
      </c>
      <c r="I140" s="117">
        <v>177.88300000000001</v>
      </c>
      <c r="J140" s="117">
        <v>137.65199999999999</v>
      </c>
      <c r="K140" s="117">
        <v>170.20599999999999</v>
      </c>
      <c r="L140" s="117">
        <v>138.322</v>
      </c>
      <c r="M140" s="117">
        <v>78.927000000000007</v>
      </c>
    </row>
    <row r="141" spans="1:13" ht="15" customHeight="1" x14ac:dyDescent="0.2">
      <c r="A141" s="72" t="s">
        <v>213</v>
      </c>
      <c r="B141" s="64" t="s">
        <v>230</v>
      </c>
      <c r="C141" s="117">
        <v>447.99799999999999</v>
      </c>
      <c r="D141" s="117">
        <v>385.32900000000001</v>
      </c>
      <c r="E141" s="117">
        <v>212.06399999999999</v>
      </c>
      <c r="F141" s="117">
        <v>176.709</v>
      </c>
      <c r="G141" s="117">
        <v>112.14100000000001</v>
      </c>
      <c r="H141" s="117">
        <v>105.062</v>
      </c>
      <c r="I141" s="117">
        <v>77.263999999999996</v>
      </c>
      <c r="J141" s="117">
        <v>107.383</v>
      </c>
      <c r="K141" s="117">
        <v>100.634</v>
      </c>
      <c r="L141" s="117">
        <v>86.66</v>
      </c>
      <c r="M141" s="117">
        <v>120.86499999999999</v>
      </c>
    </row>
    <row r="142" spans="1:13" ht="15" customHeight="1" x14ac:dyDescent="0.2">
      <c r="A142" s="72" t="s">
        <v>213</v>
      </c>
      <c r="B142" s="64" t="s">
        <v>231</v>
      </c>
      <c r="C142" s="117">
        <v>284.42599999999999</v>
      </c>
      <c r="D142" s="117">
        <v>231.23599999999999</v>
      </c>
      <c r="E142" s="117">
        <v>188.499</v>
      </c>
      <c r="F142" s="117">
        <v>196.815</v>
      </c>
      <c r="G142" s="117">
        <v>142.48400000000001</v>
      </c>
      <c r="H142" s="117">
        <v>67.811000000000007</v>
      </c>
      <c r="I142" s="117">
        <v>161.69499999999999</v>
      </c>
      <c r="J142" s="117">
        <v>133.69200000000001</v>
      </c>
      <c r="K142" s="117">
        <v>132.97900000000001</v>
      </c>
      <c r="L142" s="117">
        <v>92.325000000000003</v>
      </c>
      <c r="M142" s="117">
        <v>66.123999999999995</v>
      </c>
    </row>
    <row r="143" spans="1:13" ht="15" customHeight="1" x14ac:dyDescent="0.2">
      <c r="A143" s="223" t="s">
        <v>213</v>
      </c>
      <c r="B143" s="229" t="s">
        <v>232</v>
      </c>
      <c r="C143" s="225">
        <v>232.03200000000001</v>
      </c>
      <c r="D143" s="225">
        <v>272.33300000000003</v>
      </c>
      <c r="E143" s="225">
        <v>214.29499999999999</v>
      </c>
      <c r="F143" s="225">
        <v>158.26300000000001</v>
      </c>
      <c r="G143" s="225">
        <v>183.24799999999999</v>
      </c>
      <c r="H143" s="225">
        <v>81.849999999999994</v>
      </c>
      <c r="I143" s="225">
        <v>110.70099999999999</v>
      </c>
      <c r="J143" s="225">
        <v>89.616</v>
      </c>
      <c r="K143" s="225">
        <v>153.28100000000001</v>
      </c>
      <c r="L143" s="225">
        <v>86.858000000000004</v>
      </c>
      <c r="M143" s="225">
        <v>63.107999999999997</v>
      </c>
    </row>
    <row r="144" spans="1:13" ht="15" customHeight="1" x14ac:dyDescent="0.2">
      <c r="A144" s="114" t="s">
        <v>213</v>
      </c>
      <c r="B144" s="65" t="s">
        <v>233</v>
      </c>
      <c r="C144" s="115">
        <v>352.41699999999997</v>
      </c>
      <c r="D144" s="115">
        <v>298.601</v>
      </c>
      <c r="E144" s="115">
        <v>236.90700000000001</v>
      </c>
      <c r="F144" s="115">
        <v>216.84700000000001</v>
      </c>
      <c r="G144" s="115">
        <v>172.55</v>
      </c>
      <c r="H144" s="115">
        <v>172.30799999999999</v>
      </c>
      <c r="I144" s="115">
        <v>161.13300000000001</v>
      </c>
      <c r="J144" s="115">
        <v>136.459</v>
      </c>
      <c r="K144" s="115">
        <v>137.28</v>
      </c>
      <c r="L144" s="115">
        <v>138.953</v>
      </c>
      <c r="M144" s="115">
        <v>116.569</v>
      </c>
    </row>
    <row r="145" spans="1:13" ht="15" customHeight="1" x14ac:dyDescent="0.2">
      <c r="A145" s="72" t="s">
        <v>234</v>
      </c>
      <c r="B145" s="66" t="s">
        <v>235</v>
      </c>
      <c r="C145" s="117">
        <v>447.06200000000001</v>
      </c>
      <c r="D145" s="117">
        <v>326.20699999999999</v>
      </c>
      <c r="E145" s="117">
        <v>361.35300000000001</v>
      </c>
      <c r="F145" s="117">
        <v>285.84399999999999</v>
      </c>
      <c r="G145" s="117">
        <v>227.34800000000001</v>
      </c>
      <c r="H145" s="117">
        <v>115.37</v>
      </c>
      <c r="I145" s="117">
        <v>83.195999999999998</v>
      </c>
      <c r="J145" s="117" t="s">
        <v>71</v>
      </c>
      <c r="K145" s="117">
        <v>71.971999999999994</v>
      </c>
      <c r="L145" s="117">
        <v>81.194999999999993</v>
      </c>
      <c r="M145" s="117">
        <v>88.974999999999994</v>
      </c>
    </row>
    <row r="146" spans="1:13" ht="15" customHeight="1" x14ac:dyDescent="0.2">
      <c r="A146" s="72" t="s">
        <v>234</v>
      </c>
      <c r="B146" s="64" t="s">
        <v>326</v>
      </c>
      <c r="C146" s="117">
        <v>414.68700000000001</v>
      </c>
      <c r="D146" s="117">
        <v>422.596</v>
      </c>
      <c r="E146" s="117">
        <v>394.53300000000002</v>
      </c>
      <c r="F146" s="117">
        <v>426.00400000000002</v>
      </c>
      <c r="G146" s="117">
        <v>377.39699999999999</v>
      </c>
      <c r="H146" s="117" t="s">
        <v>236</v>
      </c>
      <c r="I146" s="117" t="s">
        <v>236</v>
      </c>
      <c r="J146" s="117" t="s">
        <v>236</v>
      </c>
      <c r="K146" s="117" t="s">
        <v>236</v>
      </c>
      <c r="L146" s="117" t="s">
        <v>236</v>
      </c>
      <c r="M146" s="117" t="s">
        <v>236</v>
      </c>
    </row>
    <row r="147" spans="1:13" ht="15" customHeight="1" x14ac:dyDescent="0.2">
      <c r="A147" s="72" t="s">
        <v>234</v>
      </c>
      <c r="B147" s="64" t="s">
        <v>327</v>
      </c>
      <c r="C147" s="117" t="s">
        <v>236</v>
      </c>
      <c r="D147" s="117" t="s">
        <v>236</v>
      </c>
      <c r="E147" s="117" t="s">
        <v>236</v>
      </c>
      <c r="F147" s="117" t="s">
        <v>236</v>
      </c>
      <c r="G147" s="117" t="s">
        <v>236</v>
      </c>
      <c r="H147" s="117">
        <v>287.08499999999998</v>
      </c>
      <c r="I147" s="117">
        <v>266.06299999999999</v>
      </c>
      <c r="J147" s="117">
        <v>190.10300000000001</v>
      </c>
      <c r="K147" s="117">
        <v>272.36200000000002</v>
      </c>
      <c r="L147" s="117">
        <v>168.82900000000001</v>
      </c>
      <c r="M147" s="117">
        <v>135.11099999999999</v>
      </c>
    </row>
    <row r="148" spans="1:13" ht="15" customHeight="1" x14ac:dyDescent="0.2">
      <c r="A148" s="72" t="s">
        <v>234</v>
      </c>
      <c r="B148" s="64" t="s">
        <v>237</v>
      </c>
      <c r="C148" s="117">
        <v>822.54499999999996</v>
      </c>
      <c r="D148" s="117">
        <v>701.25199999999995</v>
      </c>
      <c r="E148" s="117">
        <v>518.30799999999999</v>
      </c>
      <c r="F148" s="117">
        <v>444.82799999999997</v>
      </c>
      <c r="G148" s="117">
        <v>384.68599999999998</v>
      </c>
      <c r="H148" s="117">
        <v>328.90300000000002</v>
      </c>
      <c r="I148" s="117">
        <v>219.14400000000001</v>
      </c>
      <c r="J148" s="117">
        <v>216.333</v>
      </c>
      <c r="K148" s="117">
        <v>219.59299999999999</v>
      </c>
      <c r="L148" s="117">
        <v>192.61699999999999</v>
      </c>
      <c r="M148" s="117">
        <v>158.69300000000001</v>
      </c>
    </row>
    <row r="149" spans="1:13" ht="15" customHeight="1" x14ac:dyDescent="0.2">
      <c r="A149" s="72" t="s">
        <v>234</v>
      </c>
      <c r="B149" s="64" t="s">
        <v>238</v>
      </c>
      <c r="C149" s="117">
        <v>366.14299999999997</v>
      </c>
      <c r="D149" s="117">
        <v>310.30799999999999</v>
      </c>
      <c r="E149" s="117">
        <v>290.44400000000002</v>
      </c>
      <c r="F149" s="117">
        <v>220.23699999999999</v>
      </c>
      <c r="G149" s="117">
        <v>159.33199999999999</v>
      </c>
      <c r="H149" s="117">
        <v>199.23699999999999</v>
      </c>
      <c r="I149" s="117">
        <v>162.999</v>
      </c>
      <c r="J149" s="117">
        <v>118.33799999999999</v>
      </c>
      <c r="K149" s="117">
        <v>87.941000000000003</v>
      </c>
      <c r="L149" s="117">
        <v>144.91499999999999</v>
      </c>
      <c r="M149" s="117">
        <v>152.721</v>
      </c>
    </row>
    <row r="150" spans="1:13" ht="15" customHeight="1" x14ac:dyDescent="0.2">
      <c r="A150" s="72" t="s">
        <v>234</v>
      </c>
      <c r="B150" s="64" t="s">
        <v>239</v>
      </c>
      <c r="C150" s="117">
        <v>325.59699999999998</v>
      </c>
      <c r="D150" s="117">
        <v>295.05</v>
      </c>
      <c r="E150" s="117">
        <v>267.48700000000002</v>
      </c>
      <c r="F150" s="117">
        <v>220.23099999999999</v>
      </c>
      <c r="G150" s="117">
        <v>247.23099999999999</v>
      </c>
      <c r="H150" s="117">
        <v>236.279</v>
      </c>
      <c r="I150" s="117">
        <v>166.09</v>
      </c>
      <c r="J150" s="117">
        <v>87.623999999999995</v>
      </c>
      <c r="K150" s="117">
        <v>129.297</v>
      </c>
      <c r="L150" s="117">
        <v>139.29900000000001</v>
      </c>
      <c r="M150" s="117">
        <v>132.24100000000001</v>
      </c>
    </row>
    <row r="151" spans="1:13" ht="15" customHeight="1" x14ac:dyDescent="0.2">
      <c r="A151" s="72" t="s">
        <v>234</v>
      </c>
      <c r="B151" s="64" t="s">
        <v>328</v>
      </c>
      <c r="C151" s="117" t="s">
        <v>236</v>
      </c>
      <c r="D151" s="117" t="s">
        <v>236</v>
      </c>
      <c r="E151" s="117" t="s">
        <v>236</v>
      </c>
      <c r="F151" s="117" t="s">
        <v>236</v>
      </c>
      <c r="G151" s="117" t="s">
        <v>236</v>
      </c>
      <c r="H151" s="117">
        <v>238.619</v>
      </c>
      <c r="I151" s="117">
        <v>231.65100000000001</v>
      </c>
      <c r="J151" s="117">
        <v>142.154</v>
      </c>
      <c r="K151" s="117">
        <v>159.36699999999999</v>
      </c>
      <c r="L151" s="117">
        <v>102.502</v>
      </c>
      <c r="M151" s="117">
        <v>121.565</v>
      </c>
    </row>
    <row r="152" spans="1:13" ht="15" customHeight="1" x14ac:dyDescent="0.2">
      <c r="A152" s="72" t="s">
        <v>234</v>
      </c>
      <c r="B152" s="64" t="s">
        <v>328</v>
      </c>
      <c r="C152" s="117">
        <v>256.74</v>
      </c>
      <c r="D152" s="117">
        <v>208.17699999999999</v>
      </c>
      <c r="E152" s="117">
        <v>184.636</v>
      </c>
      <c r="F152" s="117">
        <v>272.38</v>
      </c>
      <c r="G152" s="117">
        <v>302.20800000000003</v>
      </c>
      <c r="H152" s="117" t="s">
        <v>236</v>
      </c>
      <c r="I152" s="117" t="s">
        <v>236</v>
      </c>
      <c r="J152" s="117" t="s">
        <v>236</v>
      </c>
      <c r="K152" s="117" t="s">
        <v>236</v>
      </c>
      <c r="L152" s="117" t="s">
        <v>236</v>
      </c>
      <c r="M152" s="117" t="s">
        <v>236</v>
      </c>
    </row>
    <row r="153" spans="1:13" ht="15" customHeight="1" x14ac:dyDescent="0.2">
      <c r="A153" s="72" t="s">
        <v>234</v>
      </c>
      <c r="B153" s="64" t="s">
        <v>240</v>
      </c>
      <c r="C153" s="117">
        <v>376.22500000000002</v>
      </c>
      <c r="D153" s="117">
        <v>292.483</v>
      </c>
      <c r="E153" s="117">
        <v>301.80700000000002</v>
      </c>
      <c r="F153" s="117">
        <v>273.29199999999997</v>
      </c>
      <c r="G153" s="117">
        <v>75.066999999999993</v>
      </c>
      <c r="H153" s="117">
        <v>68.387</v>
      </c>
      <c r="I153" s="117">
        <v>67.033000000000001</v>
      </c>
      <c r="J153" s="117">
        <v>78.099999999999994</v>
      </c>
      <c r="K153" s="117">
        <v>90.655000000000001</v>
      </c>
      <c r="L153" s="117">
        <v>90.619</v>
      </c>
      <c r="M153" s="117">
        <v>63.628</v>
      </c>
    </row>
    <row r="154" spans="1:13" ht="15" customHeight="1" x14ac:dyDescent="0.2">
      <c r="A154" s="72" t="s">
        <v>234</v>
      </c>
      <c r="B154" s="64" t="s">
        <v>241</v>
      </c>
      <c r="C154" s="117" t="s">
        <v>71</v>
      </c>
      <c r="D154" s="117" t="s">
        <v>71</v>
      </c>
      <c r="E154" s="117" t="s">
        <v>71</v>
      </c>
      <c r="F154" s="117" t="s">
        <v>71</v>
      </c>
      <c r="G154" s="117" t="s">
        <v>71</v>
      </c>
      <c r="H154" s="117" t="s">
        <v>71</v>
      </c>
      <c r="I154" s="117" t="s">
        <v>71</v>
      </c>
      <c r="J154" s="117" t="s">
        <v>71</v>
      </c>
      <c r="K154" s="117" t="s">
        <v>71</v>
      </c>
      <c r="L154" s="117" t="s">
        <v>71</v>
      </c>
      <c r="M154" s="117" t="s">
        <v>71</v>
      </c>
    </row>
    <row r="155" spans="1:13" ht="15" customHeight="1" x14ac:dyDescent="0.2">
      <c r="A155" s="72" t="s">
        <v>234</v>
      </c>
      <c r="B155" s="64" t="s">
        <v>242</v>
      </c>
      <c r="C155" s="117">
        <v>483.31599999999997</v>
      </c>
      <c r="D155" s="117">
        <v>329.45100000000002</v>
      </c>
      <c r="E155" s="117">
        <v>414.61200000000002</v>
      </c>
      <c r="F155" s="117">
        <v>250.483</v>
      </c>
      <c r="G155" s="117">
        <v>204.4</v>
      </c>
      <c r="H155" s="117">
        <v>142.286</v>
      </c>
      <c r="I155" s="117">
        <v>158.95500000000001</v>
      </c>
      <c r="J155" s="117">
        <v>89.945999999999998</v>
      </c>
      <c r="K155" s="117">
        <v>127.35899999999999</v>
      </c>
      <c r="L155" s="117">
        <v>100.175</v>
      </c>
      <c r="M155" s="117">
        <v>94.275000000000006</v>
      </c>
    </row>
    <row r="156" spans="1:13" ht="15" customHeight="1" x14ac:dyDescent="0.2">
      <c r="A156" s="72" t="s">
        <v>234</v>
      </c>
      <c r="B156" s="64" t="s">
        <v>243</v>
      </c>
      <c r="C156" s="117">
        <v>522.303</v>
      </c>
      <c r="D156" s="117">
        <v>438.72199999999998</v>
      </c>
      <c r="E156" s="117">
        <v>305.00099999999998</v>
      </c>
      <c r="F156" s="117">
        <v>344.15499999999997</v>
      </c>
      <c r="G156" s="117">
        <v>302.06599999999997</v>
      </c>
      <c r="H156" s="117">
        <v>344.24400000000003</v>
      </c>
      <c r="I156" s="117">
        <v>226.29300000000001</v>
      </c>
      <c r="J156" s="117">
        <v>250.054</v>
      </c>
      <c r="K156" s="117">
        <v>136.31700000000001</v>
      </c>
      <c r="L156" s="117">
        <v>204.04300000000001</v>
      </c>
      <c r="M156" s="117">
        <v>207.25899999999999</v>
      </c>
    </row>
    <row r="157" spans="1:13" ht="15" customHeight="1" x14ac:dyDescent="0.2">
      <c r="A157" s="72" t="s">
        <v>234</v>
      </c>
      <c r="B157" s="64" t="s">
        <v>329</v>
      </c>
      <c r="C157" s="117">
        <v>438.87900000000002</v>
      </c>
      <c r="D157" s="117">
        <v>401.42700000000002</v>
      </c>
      <c r="E157" s="117">
        <v>406.38400000000001</v>
      </c>
      <c r="F157" s="117">
        <v>368.77</v>
      </c>
      <c r="G157" s="117">
        <v>407.01400000000001</v>
      </c>
      <c r="H157" s="117" t="s">
        <v>236</v>
      </c>
      <c r="I157" s="117" t="s">
        <v>236</v>
      </c>
      <c r="J157" s="117" t="s">
        <v>236</v>
      </c>
      <c r="K157" s="117" t="s">
        <v>236</v>
      </c>
      <c r="L157" s="117" t="s">
        <v>236</v>
      </c>
      <c r="M157" s="117" t="s">
        <v>236</v>
      </c>
    </row>
    <row r="158" spans="1:13" ht="15" customHeight="1" x14ac:dyDescent="0.2">
      <c r="A158" s="72" t="s">
        <v>234</v>
      </c>
      <c r="B158" s="64" t="s">
        <v>244</v>
      </c>
      <c r="C158" s="117">
        <v>439.83800000000002</v>
      </c>
      <c r="D158" s="117">
        <v>354.45600000000002</v>
      </c>
      <c r="E158" s="117">
        <v>329.911</v>
      </c>
      <c r="F158" s="117">
        <v>264.01900000000001</v>
      </c>
      <c r="G158" s="117">
        <v>252.45</v>
      </c>
      <c r="H158" s="117">
        <v>144.565</v>
      </c>
      <c r="I158" s="117">
        <v>134.49700000000001</v>
      </c>
      <c r="J158" s="117">
        <v>98.465000000000003</v>
      </c>
      <c r="K158" s="117">
        <v>113.01300000000001</v>
      </c>
      <c r="L158" s="117">
        <v>122.961</v>
      </c>
      <c r="M158" s="117">
        <v>91.858999999999995</v>
      </c>
    </row>
    <row r="159" spans="1:13" ht="15" customHeight="1" x14ac:dyDescent="0.2">
      <c r="A159" s="72" t="s">
        <v>234</v>
      </c>
      <c r="B159" s="64" t="s">
        <v>245</v>
      </c>
      <c r="C159" s="117">
        <v>517.077</v>
      </c>
      <c r="D159" s="117">
        <v>309.75299999999999</v>
      </c>
      <c r="E159" s="117">
        <v>300.97899999999998</v>
      </c>
      <c r="F159" s="117">
        <v>205.06100000000001</v>
      </c>
      <c r="G159" s="117">
        <v>128.57300000000001</v>
      </c>
      <c r="H159" s="117">
        <v>142.4</v>
      </c>
      <c r="I159" s="117">
        <v>108.35299999999999</v>
      </c>
      <c r="J159" s="117">
        <v>82.293000000000006</v>
      </c>
      <c r="K159" s="117">
        <v>77.331999999999994</v>
      </c>
      <c r="L159" s="117">
        <v>59.8</v>
      </c>
      <c r="M159" s="117">
        <v>88.177000000000007</v>
      </c>
    </row>
    <row r="160" spans="1:13" ht="15" customHeight="1" x14ac:dyDescent="0.2">
      <c r="A160" s="72" t="s">
        <v>234</v>
      </c>
      <c r="B160" s="64" t="s">
        <v>246</v>
      </c>
      <c r="C160" s="117">
        <v>696.14400000000001</v>
      </c>
      <c r="D160" s="117">
        <v>852.03599999999994</v>
      </c>
      <c r="E160" s="117">
        <v>646.87699999999995</v>
      </c>
      <c r="F160" s="117">
        <v>627.69399999999996</v>
      </c>
      <c r="G160" s="117">
        <v>402.18400000000003</v>
      </c>
      <c r="H160" s="117">
        <v>223.39400000000001</v>
      </c>
      <c r="I160" s="117">
        <v>137.58600000000001</v>
      </c>
      <c r="J160" s="117">
        <v>153.244</v>
      </c>
      <c r="K160" s="117">
        <v>131.15199999999999</v>
      </c>
      <c r="L160" s="117">
        <v>76.923000000000002</v>
      </c>
      <c r="M160" s="117">
        <v>102.88500000000001</v>
      </c>
    </row>
    <row r="161" spans="1:13" ht="15" customHeight="1" x14ac:dyDescent="0.2">
      <c r="A161" s="72" t="s">
        <v>234</v>
      </c>
      <c r="B161" s="72" t="s">
        <v>247</v>
      </c>
      <c r="C161" s="116">
        <v>600.98</v>
      </c>
      <c r="D161" s="116">
        <v>460.97500000000002</v>
      </c>
      <c r="E161" s="116">
        <v>436.959</v>
      </c>
      <c r="F161" s="116">
        <v>392.09899999999999</v>
      </c>
      <c r="G161" s="116">
        <v>355.52699999999999</v>
      </c>
      <c r="H161" s="116">
        <v>354.77199999999999</v>
      </c>
      <c r="I161" s="116">
        <v>205.7</v>
      </c>
      <c r="J161" s="116">
        <v>169.19900000000001</v>
      </c>
      <c r="K161" s="116">
        <v>148.22300000000001</v>
      </c>
      <c r="L161" s="116">
        <v>277.45699999999999</v>
      </c>
      <c r="M161" s="116">
        <v>199.607</v>
      </c>
    </row>
    <row r="162" spans="1:13" ht="15" customHeight="1" x14ac:dyDescent="0.2">
      <c r="A162" s="223" t="s">
        <v>234</v>
      </c>
      <c r="B162" s="223" t="s">
        <v>248</v>
      </c>
      <c r="C162" s="224">
        <v>357.798</v>
      </c>
      <c r="D162" s="224">
        <v>400.27699999999999</v>
      </c>
      <c r="E162" s="224">
        <v>408.71300000000002</v>
      </c>
      <c r="F162" s="224">
        <v>332.61200000000002</v>
      </c>
      <c r="G162" s="224">
        <v>276.23599999999999</v>
      </c>
      <c r="H162" s="224">
        <v>157.44399999999999</v>
      </c>
      <c r="I162" s="224">
        <v>101.11499999999999</v>
      </c>
      <c r="J162" s="224">
        <v>90.43</v>
      </c>
      <c r="K162" s="224">
        <v>68.108000000000004</v>
      </c>
      <c r="L162" s="224">
        <v>106.792</v>
      </c>
      <c r="M162" s="224">
        <v>120.78</v>
      </c>
    </row>
    <row r="163" spans="1:13" ht="15" customHeight="1" x14ac:dyDescent="0.2">
      <c r="A163" s="114" t="s">
        <v>234</v>
      </c>
      <c r="B163" s="70" t="s">
        <v>249</v>
      </c>
      <c r="C163" s="115">
        <v>438.34899999999999</v>
      </c>
      <c r="D163" s="115">
        <v>379.57900000000001</v>
      </c>
      <c r="E163" s="115">
        <v>346.25200000000001</v>
      </c>
      <c r="F163" s="115">
        <v>302.48</v>
      </c>
      <c r="G163" s="115">
        <v>247.636</v>
      </c>
      <c r="H163" s="115">
        <v>200.75800000000001</v>
      </c>
      <c r="I163" s="115">
        <v>156.00700000000001</v>
      </c>
      <c r="J163" s="115">
        <v>122.23399999999999</v>
      </c>
      <c r="K163" s="115">
        <v>127.797</v>
      </c>
      <c r="L163" s="115">
        <v>128.86099999999999</v>
      </c>
      <c r="M163" s="115">
        <v>120.83499999999999</v>
      </c>
    </row>
    <row r="164" spans="1:13" ht="15" customHeight="1" x14ac:dyDescent="0.2">
      <c r="A164" s="72" t="s">
        <v>151</v>
      </c>
      <c r="B164" s="66" t="s">
        <v>152</v>
      </c>
      <c r="C164" s="117">
        <v>489.423</v>
      </c>
      <c r="D164" s="117">
        <v>499.61099999999999</v>
      </c>
      <c r="E164" s="117">
        <v>567.83600000000001</v>
      </c>
      <c r="F164" s="117">
        <v>471.44799999999998</v>
      </c>
      <c r="G164" s="117">
        <v>384.51900000000001</v>
      </c>
      <c r="H164" s="117">
        <v>332.19499999999999</v>
      </c>
      <c r="I164" s="117">
        <v>268.072</v>
      </c>
      <c r="J164" s="117">
        <v>158.30199999999999</v>
      </c>
      <c r="K164" s="117">
        <v>121.44799999999999</v>
      </c>
      <c r="L164" s="117">
        <v>138.143</v>
      </c>
      <c r="M164" s="117">
        <v>188.64599999999999</v>
      </c>
    </row>
    <row r="165" spans="1:13" ht="15" customHeight="1" x14ac:dyDescent="0.2">
      <c r="A165" s="72" t="s">
        <v>151</v>
      </c>
      <c r="B165" s="64" t="s">
        <v>153</v>
      </c>
      <c r="C165" s="117">
        <v>297.37200000000001</v>
      </c>
      <c r="D165" s="117">
        <v>389.87299999999999</v>
      </c>
      <c r="E165" s="117">
        <v>453.33600000000001</v>
      </c>
      <c r="F165" s="117">
        <v>331.03800000000001</v>
      </c>
      <c r="G165" s="117">
        <v>244.059</v>
      </c>
      <c r="H165" s="117">
        <v>196.851</v>
      </c>
      <c r="I165" s="117">
        <v>203.553</v>
      </c>
      <c r="J165" s="117">
        <v>144.67699999999999</v>
      </c>
      <c r="K165" s="117">
        <v>70.296999999999997</v>
      </c>
      <c r="L165" s="117">
        <v>136.393</v>
      </c>
      <c r="M165" s="117">
        <v>91.385000000000005</v>
      </c>
    </row>
    <row r="166" spans="1:13" ht="15" customHeight="1" x14ac:dyDescent="0.2">
      <c r="A166" s="72" t="s">
        <v>151</v>
      </c>
      <c r="B166" s="64" t="s">
        <v>154</v>
      </c>
      <c r="C166" s="117">
        <v>452.1</v>
      </c>
      <c r="D166" s="117">
        <v>383.03</v>
      </c>
      <c r="E166" s="117">
        <v>289.23599999999999</v>
      </c>
      <c r="F166" s="117">
        <v>406.01799999999997</v>
      </c>
      <c r="G166" s="117">
        <v>278.05700000000002</v>
      </c>
      <c r="H166" s="117">
        <v>216.79599999999999</v>
      </c>
      <c r="I166" s="117">
        <v>149.797</v>
      </c>
      <c r="J166" s="117">
        <v>170.64500000000001</v>
      </c>
      <c r="K166" s="117">
        <v>111.361</v>
      </c>
      <c r="L166" s="117">
        <v>123.015</v>
      </c>
      <c r="M166" s="117">
        <v>97.965000000000003</v>
      </c>
    </row>
    <row r="167" spans="1:13" ht="15" customHeight="1" x14ac:dyDescent="0.2">
      <c r="A167" s="72" t="s">
        <v>151</v>
      </c>
      <c r="B167" s="64" t="s">
        <v>155</v>
      </c>
      <c r="C167" s="117">
        <v>577.11199999999997</v>
      </c>
      <c r="D167" s="117">
        <v>570.81399999999996</v>
      </c>
      <c r="E167" s="117">
        <v>534.01300000000003</v>
      </c>
      <c r="F167" s="117">
        <v>484.23599999999999</v>
      </c>
      <c r="G167" s="117">
        <v>351.86500000000001</v>
      </c>
      <c r="H167" s="117">
        <v>203.386</v>
      </c>
      <c r="I167" s="117">
        <v>254.28100000000001</v>
      </c>
      <c r="J167" s="117">
        <v>241.83600000000001</v>
      </c>
      <c r="K167" s="117">
        <v>143.637</v>
      </c>
      <c r="L167" s="117">
        <v>105.175</v>
      </c>
      <c r="M167" s="117">
        <v>115.155</v>
      </c>
    </row>
    <row r="168" spans="1:13" ht="15" customHeight="1" x14ac:dyDescent="0.2">
      <c r="A168" s="72" t="s">
        <v>151</v>
      </c>
      <c r="B168" s="64" t="s">
        <v>156</v>
      </c>
      <c r="C168" s="117">
        <v>478.54</v>
      </c>
      <c r="D168" s="117">
        <v>435.14699999999999</v>
      </c>
      <c r="E168" s="117">
        <v>376.71300000000002</v>
      </c>
      <c r="F168" s="117">
        <v>365.97500000000002</v>
      </c>
      <c r="G168" s="117">
        <v>264.76100000000002</v>
      </c>
      <c r="H168" s="117">
        <v>307.71699999999998</v>
      </c>
      <c r="I168" s="117">
        <v>231.66499999999999</v>
      </c>
      <c r="J168" s="117">
        <v>180.98500000000001</v>
      </c>
      <c r="K168" s="117">
        <v>117.11</v>
      </c>
      <c r="L168" s="117">
        <v>147.78100000000001</v>
      </c>
      <c r="M168" s="117">
        <v>179.971</v>
      </c>
    </row>
    <row r="169" spans="1:13" ht="15" customHeight="1" x14ac:dyDescent="0.2">
      <c r="A169" s="72" t="s">
        <v>151</v>
      </c>
      <c r="B169" s="64" t="s">
        <v>157</v>
      </c>
      <c r="C169" s="117">
        <v>351.149</v>
      </c>
      <c r="D169" s="117">
        <v>395.15899999999999</v>
      </c>
      <c r="E169" s="117">
        <v>291.82900000000001</v>
      </c>
      <c r="F169" s="117">
        <v>332.947</v>
      </c>
      <c r="G169" s="117">
        <v>239.37</v>
      </c>
      <c r="H169" s="117">
        <v>181.48400000000001</v>
      </c>
      <c r="I169" s="117">
        <v>68.936999999999998</v>
      </c>
      <c r="J169" s="117">
        <v>67.977000000000004</v>
      </c>
      <c r="K169" s="117">
        <v>41.32</v>
      </c>
      <c r="L169" s="117">
        <v>56.304000000000002</v>
      </c>
      <c r="M169" s="117">
        <v>89.688999999999993</v>
      </c>
    </row>
    <row r="170" spans="1:13" ht="15" customHeight="1" x14ac:dyDescent="0.2">
      <c r="A170" s="72" t="s">
        <v>151</v>
      </c>
      <c r="B170" s="64" t="s">
        <v>158</v>
      </c>
      <c r="C170" s="117">
        <v>259.51400000000001</v>
      </c>
      <c r="D170" s="117">
        <v>394.62799999999999</v>
      </c>
      <c r="E170" s="117">
        <v>208.31899999999999</v>
      </c>
      <c r="F170" s="117">
        <v>226.83699999999999</v>
      </c>
      <c r="G170" s="117">
        <v>124.819</v>
      </c>
      <c r="H170" s="117">
        <v>92.77</v>
      </c>
      <c r="I170" s="117">
        <v>91.298000000000002</v>
      </c>
      <c r="J170" s="117">
        <v>90.24</v>
      </c>
      <c r="K170" s="117">
        <v>75.917000000000002</v>
      </c>
      <c r="L170" s="117">
        <v>71.305000000000007</v>
      </c>
      <c r="M170" s="117">
        <v>78.900000000000006</v>
      </c>
    </row>
    <row r="171" spans="1:13" ht="15" customHeight="1" x14ac:dyDescent="0.2">
      <c r="A171" s="72" t="s">
        <v>151</v>
      </c>
      <c r="B171" s="64" t="s">
        <v>159</v>
      </c>
      <c r="C171" s="117">
        <v>206.13200000000001</v>
      </c>
      <c r="D171" s="117">
        <v>213.17500000000001</v>
      </c>
      <c r="E171" s="117">
        <v>232.25700000000001</v>
      </c>
      <c r="F171" s="117">
        <v>170.19800000000001</v>
      </c>
      <c r="G171" s="117">
        <v>218.50399999999999</v>
      </c>
      <c r="H171" s="117">
        <v>177.714</v>
      </c>
      <c r="I171" s="117">
        <v>117.22499999999999</v>
      </c>
      <c r="J171" s="117">
        <v>94.073999999999998</v>
      </c>
      <c r="K171" s="117">
        <v>132.83099999999999</v>
      </c>
      <c r="L171" s="117">
        <v>149.13499999999999</v>
      </c>
      <c r="M171" s="117">
        <v>150.197</v>
      </c>
    </row>
    <row r="172" spans="1:13" ht="15" customHeight="1" x14ac:dyDescent="0.2">
      <c r="A172" s="72" t="s">
        <v>151</v>
      </c>
      <c r="B172" s="64" t="s">
        <v>160</v>
      </c>
      <c r="C172" s="117">
        <v>318.678</v>
      </c>
      <c r="D172" s="117">
        <v>389.4</v>
      </c>
      <c r="E172" s="117">
        <v>552.16700000000003</v>
      </c>
      <c r="F172" s="117">
        <v>389.10599999999999</v>
      </c>
      <c r="G172" s="117">
        <v>377.82</v>
      </c>
      <c r="H172" s="117">
        <v>447.81099999999998</v>
      </c>
      <c r="I172" s="117">
        <v>181.33699999999999</v>
      </c>
      <c r="J172" s="117">
        <v>257.78199999999998</v>
      </c>
      <c r="K172" s="117">
        <v>244.983</v>
      </c>
      <c r="L172" s="117">
        <v>232.10300000000001</v>
      </c>
      <c r="M172" s="117">
        <v>280.74200000000002</v>
      </c>
    </row>
    <row r="173" spans="1:13" ht="15" customHeight="1" x14ac:dyDescent="0.2">
      <c r="A173" s="72" t="s">
        <v>151</v>
      </c>
      <c r="B173" s="64" t="s">
        <v>161</v>
      </c>
      <c r="C173" s="117">
        <v>548.476</v>
      </c>
      <c r="D173" s="117">
        <v>653.10199999999998</v>
      </c>
      <c r="E173" s="117">
        <v>480.45400000000001</v>
      </c>
      <c r="F173" s="117">
        <v>306.02800000000002</v>
      </c>
      <c r="G173" s="117">
        <v>436.05700000000002</v>
      </c>
      <c r="H173" s="117">
        <v>330.85300000000001</v>
      </c>
      <c r="I173" s="117">
        <v>191.51</v>
      </c>
      <c r="J173" s="117">
        <v>114.21599999999999</v>
      </c>
      <c r="K173" s="117">
        <v>107.119</v>
      </c>
      <c r="L173" s="117">
        <v>112.05500000000001</v>
      </c>
      <c r="M173" s="117" t="s">
        <v>71</v>
      </c>
    </row>
    <row r="174" spans="1:13" ht="15" customHeight="1" x14ac:dyDescent="0.2">
      <c r="A174" s="72" t="s">
        <v>151</v>
      </c>
      <c r="B174" s="64" t="s">
        <v>162</v>
      </c>
      <c r="C174" s="117">
        <v>426.649</v>
      </c>
      <c r="D174" s="117">
        <v>367.375</v>
      </c>
      <c r="E174" s="117">
        <v>284.197</v>
      </c>
      <c r="F174" s="117">
        <v>251.691</v>
      </c>
      <c r="G174" s="117">
        <v>244.839</v>
      </c>
      <c r="H174" s="117">
        <v>289.81</v>
      </c>
      <c r="I174" s="117">
        <v>202.97200000000001</v>
      </c>
      <c r="J174" s="117">
        <v>206.69900000000001</v>
      </c>
      <c r="K174" s="117">
        <v>195.34200000000001</v>
      </c>
      <c r="L174" s="117">
        <v>171.80199999999999</v>
      </c>
      <c r="M174" s="117">
        <v>130.31800000000001</v>
      </c>
    </row>
    <row r="175" spans="1:13" ht="15" customHeight="1" x14ac:dyDescent="0.2">
      <c r="A175" s="72" t="s">
        <v>151</v>
      </c>
      <c r="B175" s="64" t="s">
        <v>163</v>
      </c>
      <c r="C175" s="117">
        <v>383.452</v>
      </c>
      <c r="D175" s="117">
        <v>324.99900000000002</v>
      </c>
      <c r="E175" s="117">
        <v>332.83</v>
      </c>
      <c r="F175" s="117">
        <v>281.96100000000001</v>
      </c>
      <c r="G175" s="117">
        <v>155.94399999999999</v>
      </c>
      <c r="H175" s="117">
        <v>148.59100000000001</v>
      </c>
      <c r="I175" s="117">
        <v>150.38900000000001</v>
      </c>
      <c r="J175" s="117">
        <v>127.55200000000001</v>
      </c>
      <c r="K175" s="117">
        <v>123.113</v>
      </c>
      <c r="L175" s="117">
        <v>129.52099999999999</v>
      </c>
      <c r="M175" s="117">
        <v>131.21700000000001</v>
      </c>
    </row>
    <row r="176" spans="1:13" ht="15" customHeight="1" x14ac:dyDescent="0.2">
      <c r="A176" s="72" t="s">
        <v>151</v>
      </c>
      <c r="B176" s="64" t="s">
        <v>164</v>
      </c>
      <c r="C176" s="117">
        <v>536.16800000000001</v>
      </c>
      <c r="D176" s="117">
        <v>623.01099999999997</v>
      </c>
      <c r="E176" s="117">
        <v>539.33799999999997</v>
      </c>
      <c r="F176" s="117">
        <v>536.33100000000002</v>
      </c>
      <c r="G176" s="117">
        <v>441.58300000000003</v>
      </c>
      <c r="H176" s="117">
        <v>322.28899999999999</v>
      </c>
      <c r="I176" s="117">
        <v>206.13499999999999</v>
      </c>
      <c r="J176" s="117">
        <v>165.88499999999999</v>
      </c>
      <c r="K176" s="117">
        <v>104.16800000000001</v>
      </c>
      <c r="L176" s="117">
        <v>94.534000000000006</v>
      </c>
      <c r="M176" s="117">
        <v>129.976</v>
      </c>
    </row>
    <row r="177" spans="1:13" ht="15" customHeight="1" x14ac:dyDescent="0.2">
      <c r="A177" s="223" t="s">
        <v>151</v>
      </c>
      <c r="B177" s="229" t="s">
        <v>165</v>
      </c>
      <c r="C177" s="225">
        <v>381.31099999999998</v>
      </c>
      <c r="D177" s="225">
        <v>512.226</v>
      </c>
      <c r="E177" s="225">
        <v>412.45499999999998</v>
      </c>
      <c r="F177" s="225">
        <v>357.61700000000002</v>
      </c>
      <c r="G177" s="225">
        <v>293.79500000000002</v>
      </c>
      <c r="H177" s="225">
        <v>197.054</v>
      </c>
      <c r="I177" s="225">
        <v>94.930999999999997</v>
      </c>
      <c r="J177" s="225">
        <v>63.780999999999999</v>
      </c>
      <c r="K177" s="225">
        <v>114.383</v>
      </c>
      <c r="L177" s="225">
        <v>95.932000000000002</v>
      </c>
      <c r="M177" s="225">
        <v>95.177000000000007</v>
      </c>
    </row>
    <row r="178" spans="1:13" ht="15" customHeight="1" x14ac:dyDescent="0.2">
      <c r="A178" s="114" t="s">
        <v>151</v>
      </c>
      <c r="B178" s="65" t="s">
        <v>166</v>
      </c>
      <c r="C178" s="115">
        <v>396.22800000000001</v>
      </c>
      <c r="D178" s="115">
        <v>419.60599999999999</v>
      </c>
      <c r="E178" s="115">
        <v>403.66399999999999</v>
      </c>
      <c r="F178" s="115">
        <v>350.98200000000003</v>
      </c>
      <c r="G178" s="115">
        <v>289.81799999999998</v>
      </c>
      <c r="H178" s="115">
        <v>247.95599999999999</v>
      </c>
      <c r="I178" s="115">
        <v>178.839</v>
      </c>
      <c r="J178" s="115">
        <v>140.08699999999999</v>
      </c>
      <c r="K178" s="115">
        <v>121.82299999999999</v>
      </c>
      <c r="L178" s="115">
        <v>130.34399999999999</v>
      </c>
      <c r="M178" s="115">
        <v>141.28399999999999</v>
      </c>
    </row>
    <row r="179" spans="1:13" ht="15" customHeight="1" x14ac:dyDescent="0.2">
      <c r="A179" s="72" t="s">
        <v>338</v>
      </c>
      <c r="B179" s="66" t="s">
        <v>127</v>
      </c>
      <c r="C179" s="117">
        <v>609.84699999999998</v>
      </c>
      <c r="D179" s="117">
        <v>432.69900000000001</v>
      </c>
      <c r="E179" s="117">
        <v>392.53500000000003</v>
      </c>
      <c r="F179" s="117">
        <v>306.87299999999999</v>
      </c>
      <c r="G179" s="117">
        <v>301.49200000000002</v>
      </c>
      <c r="H179" s="117">
        <v>147.80699999999999</v>
      </c>
      <c r="I179" s="117">
        <v>112.63800000000001</v>
      </c>
      <c r="J179" s="117">
        <v>181.661</v>
      </c>
      <c r="K179" s="117">
        <v>130.36699999999999</v>
      </c>
      <c r="L179" s="117">
        <v>206.65700000000001</v>
      </c>
      <c r="M179" s="117">
        <v>215.19800000000001</v>
      </c>
    </row>
    <row r="180" spans="1:13" ht="15" customHeight="1" x14ac:dyDescent="0.2">
      <c r="A180" s="72" t="s">
        <v>338</v>
      </c>
      <c r="B180" s="64" t="s">
        <v>128</v>
      </c>
      <c r="C180" s="117">
        <v>497.71600000000001</v>
      </c>
      <c r="D180" s="117">
        <v>439.09</v>
      </c>
      <c r="E180" s="117">
        <v>385.55599999999998</v>
      </c>
      <c r="F180" s="117">
        <v>457.99400000000003</v>
      </c>
      <c r="G180" s="117">
        <v>351.79500000000002</v>
      </c>
      <c r="H180" s="117">
        <v>345.17500000000001</v>
      </c>
      <c r="I180" s="117">
        <v>237.03399999999999</v>
      </c>
      <c r="J180" s="117">
        <v>190.00800000000001</v>
      </c>
      <c r="K180" s="117">
        <v>209.72499999999999</v>
      </c>
      <c r="L180" s="117">
        <v>118.02</v>
      </c>
      <c r="M180" s="117">
        <v>129.64099999999999</v>
      </c>
    </row>
    <row r="181" spans="1:13" ht="15" customHeight="1" x14ac:dyDescent="0.2">
      <c r="A181" s="72" t="s">
        <v>338</v>
      </c>
      <c r="B181" s="64" t="s">
        <v>129</v>
      </c>
      <c r="C181" s="117">
        <v>444.976</v>
      </c>
      <c r="D181" s="117">
        <v>338.70600000000002</v>
      </c>
      <c r="E181" s="117">
        <v>271.06</v>
      </c>
      <c r="F181" s="117">
        <v>345.59699999999998</v>
      </c>
      <c r="G181" s="117">
        <v>287.92099999999999</v>
      </c>
      <c r="H181" s="117">
        <v>279.94200000000001</v>
      </c>
      <c r="I181" s="117">
        <v>277.483</v>
      </c>
      <c r="J181" s="117">
        <v>331.44400000000002</v>
      </c>
      <c r="K181" s="117">
        <v>289.57</v>
      </c>
      <c r="L181" s="117">
        <v>243.12299999999999</v>
      </c>
      <c r="M181" s="117">
        <v>186.61600000000001</v>
      </c>
    </row>
    <row r="182" spans="1:13" ht="15" customHeight="1" x14ac:dyDescent="0.2">
      <c r="A182" s="72" t="s">
        <v>338</v>
      </c>
      <c r="B182" s="64" t="s">
        <v>130</v>
      </c>
      <c r="C182" s="117">
        <v>669.36</v>
      </c>
      <c r="D182" s="117">
        <v>566.83500000000004</v>
      </c>
      <c r="E182" s="117">
        <v>442.99700000000001</v>
      </c>
      <c r="F182" s="117">
        <v>275.98399999999998</v>
      </c>
      <c r="G182" s="117">
        <v>183.13900000000001</v>
      </c>
      <c r="H182" s="117">
        <v>222.83500000000001</v>
      </c>
      <c r="I182" s="117">
        <v>110.49</v>
      </c>
      <c r="J182" s="117">
        <v>134.827</v>
      </c>
      <c r="K182" s="117">
        <v>145.935</v>
      </c>
      <c r="L182" s="117">
        <v>91.073999999999998</v>
      </c>
      <c r="M182" s="117">
        <v>167.24199999999999</v>
      </c>
    </row>
    <row r="183" spans="1:13" ht="15" customHeight="1" x14ac:dyDescent="0.2">
      <c r="A183" s="72" t="s">
        <v>338</v>
      </c>
      <c r="B183" s="64" t="s">
        <v>339</v>
      </c>
      <c r="C183" s="117">
        <v>310.197</v>
      </c>
      <c r="D183" s="117">
        <v>217.83699999999999</v>
      </c>
      <c r="E183" s="117">
        <v>185.07499999999999</v>
      </c>
      <c r="F183" s="117">
        <v>271.39499999999998</v>
      </c>
      <c r="G183" s="117">
        <v>240.35499999999999</v>
      </c>
      <c r="H183" s="117">
        <v>90.408000000000001</v>
      </c>
      <c r="I183" s="117">
        <v>75.774000000000001</v>
      </c>
      <c r="J183" s="117">
        <v>61.798999999999999</v>
      </c>
      <c r="K183" s="117">
        <v>91.304000000000002</v>
      </c>
      <c r="L183" s="117">
        <v>40.753999999999998</v>
      </c>
      <c r="M183" s="117">
        <v>107.375</v>
      </c>
    </row>
    <row r="184" spans="1:13" ht="15" customHeight="1" x14ac:dyDescent="0.2">
      <c r="A184" s="72" t="s">
        <v>338</v>
      </c>
      <c r="B184" s="64" t="s">
        <v>131</v>
      </c>
      <c r="C184" s="117">
        <v>396.77199999999999</v>
      </c>
      <c r="D184" s="117">
        <v>398.23</v>
      </c>
      <c r="E184" s="117">
        <v>455.49200000000002</v>
      </c>
      <c r="F184" s="117">
        <v>545.16</v>
      </c>
      <c r="G184" s="117">
        <v>314.86700000000002</v>
      </c>
      <c r="H184" s="117">
        <v>303.56099999999998</v>
      </c>
      <c r="I184" s="117">
        <v>181.05099999999999</v>
      </c>
      <c r="J184" s="117">
        <v>209.56399999999999</v>
      </c>
      <c r="K184" s="117">
        <v>239.97200000000001</v>
      </c>
      <c r="L184" s="117">
        <v>162.601</v>
      </c>
      <c r="M184" s="117">
        <v>226.4</v>
      </c>
    </row>
    <row r="185" spans="1:13" ht="15" customHeight="1" x14ac:dyDescent="0.2">
      <c r="A185" s="72" t="s">
        <v>338</v>
      </c>
      <c r="B185" s="64" t="s">
        <v>132</v>
      </c>
      <c r="C185" s="117">
        <v>408.642</v>
      </c>
      <c r="D185" s="117">
        <v>335.36700000000002</v>
      </c>
      <c r="E185" s="117">
        <v>341.24700000000001</v>
      </c>
      <c r="F185" s="117">
        <v>304.85300000000001</v>
      </c>
      <c r="G185" s="117">
        <v>212.096</v>
      </c>
      <c r="H185" s="117">
        <v>231.37799999999999</v>
      </c>
      <c r="I185" s="117">
        <v>262.95400000000001</v>
      </c>
      <c r="J185" s="117">
        <v>167.35499999999999</v>
      </c>
      <c r="K185" s="117">
        <v>169.268</v>
      </c>
      <c r="L185" s="117">
        <v>101.443</v>
      </c>
      <c r="M185" s="117">
        <v>99.864000000000004</v>
      </c>
    </row>
    <row r="186" spans="1:13" ht="15" customHeight="1" x14ac:dyDescent="0.2">
      <c r="A186" s="72" t="s">
        <v>338</v>
      </c>
      <c r="B186" s="64" t="s">
        <v>133</v>
      </c>
      <c r="C186" s="117">
        <v>626.77300000000002</v>
      </c>
      <c r="D186" s="117">
        <v>467.23700000000002</v>
      </c>
      <c r="E186" s="117">
        <v>302.64400000000001</v>
      </c>
      <c r="F186" s="117">
        <v>290.99599999999998</v>
      </c>
      <c r="G186" s="117">
        <v>220.155</v>
      </c>
      <c r="H186" s="117">
        <v>227.149</v>
      </c>
      <c r="I186" s="117">
        <v>207.61600000000001</v>
      </c>
      <c r="J186" s="117">
        <v>229.84</v>
      </c>
      <c r="K186" s="117">
        <v>218.91200000000001</v>
      </c>
      <c r="L186" s="117">
        <v>187.892</v>
      </c>
      <c r="M186" s="117">
        <v>154.398</v>
      </c>
    </row>
    <row r="187" spans="1:13" ht="15" customHeight="1" x14ac:dyDescent="0.2">
      <c r="A187" s="72" t="s">
        <v>338</v>
      </c>
      <c r="B187" s="64" t="s">
        <v>134</v>
      </c>
      <c r="C187" s="117">
        <v>435.44499999999999</v>
      </c>
      <c r="D187" s="117">
        <v>400.334</v>
      </c>
      <c r="E187" s="117">
        <v>335.92200000000003</v>
      </c>
      <c r="F187" s="117">
        <v>252.34700000000001</v>
      </c>
      <c r="G187" s="117">
        <v>155.67599999999999</v>
      </c>
      <c r="H187" s="117">
        <v>162.30000000000001</v>
      </c>
      <c r="I187" s="117">
        <v>156.77199999999999</v>
      </c>
      <c r="J187" s="117">
        <v>131.11500000000001</v>
      </c>
      <c r="K187" s="117">
        <v>158.00899999999999</v>
      </c>
      <c r="L187" s="117">
        <v>98.873000000000005</v>
      </c>
      <c r="M187" s="117">
        <v>129.84399999999999</v>
      </c>
    </row>
    <row r="188" spans="1:13" ht="15" customHeight="1" x14ac:dyDescent="0.2">
      <c r="A188" s="72" t="s">
        <v>338</v>
      </c>
      <c r="B188" s="64" t="s">
        <v>135</v>
      </c>
      <c r="C188" s="117">
        <v>281.05399999999997</v>
      </c>
      <c r="D188" s="117">
        <v>285.04399999999998</v>
      </c>
      <c r="E188" s="117">
        <v>129.61500000000001</v>
      </c>
      <c r="F188" s="117">
        <v>229.00899999999999</v>
      </c>
      <c r="G188" s="117">
        <v>189.12</v>
      </c>
      <c r="H188" s="117">
        <v>120.261</v>
      </c>
      <c r="I188" s="117">
        <v>125.422</v>
      </c>
      <c r="J188" s="117">
        <v>158.79300000000001</v>
      </c>
      <c r="K188" s="117">
        <v>107.81</v>
      </c>
      <c r="L188" s="117">
        <v>128.53399999999999</v>
      </c>
      <c r="M188" s="117">
        <v>138.21299999999999</v>
      </c>
    </row>
    <row r="189" spans="1:13" ht="15" customHeight="1" x14ac:dyDescent="0.2">
      <c r="A189" s="72" t="s">
        <v>338</v>
      </c>
      <c r="B189" s="64" t="s">
        <v>340</v>
      </c>
      <c r="C189" s="117">
        <v>378.87900000000002</v>
      </c>
      <c r="D189" s="117">
        <v>467.15699999999998</v>
      </c>
      <c r="E189" s="117">
        <v>380.233</v>
      </c>
      <c r="F189" s="117">
        <v>237.83600000000001</v>
      </c>
      <c r="G189" s="117">
        <v>202.62899999999999</v>
      </c>
      <c r="H189" s="117">
        <v>184.34399999999999</v>
      </c>
      <c r="I189" s="117">
        <v>184.91399999999999</v>
      </c>
      <c r="J189" s="117">
        <v>156.58799999999999</v>
      </c>
      <c r="K189" s="117">
        <v>131.63399999999999</v>
      </c>
      <c r="L189" s="117">
        <v>165.28800000000001</v>
      </c>
      <c r="M189" s="117">
        <v>140.458</v>
      </c>
    </row>
    <row r="190" spans="1:13" ht="15" customHeight="1" x14ac:dyDescent="0.2">
      <c r="A190" s="72" t="s">
        <v>338</v>
      </c>
      <c r="B190" s="64" t="s">
        <v>136</v>
      </c>
      <c r="C190" s="117">
        <v>562.16300000000001</v>
      </c>
      <c r="D190" s="117">
        <v>496.21300000000002</v>
      </c>
      <c r="E190" s="117">
        <v>323.5</v>
      </c>
      <c r="F190" s="117">
        <v>231.00399999999999</v>
      </c>
      <c r="G190" s="117">
        <v>164.40799999999999</v>
      </c>
      <c r="H190" s="117">
        <v>169.4</v>
      </c>
      <c r="I190" s="117">
        <v>205.62899999999999</v>
      </c>
      <c r="J190" s="117">
        <v>183.70599999999999</v>
      </c>
      <c r="K190" s="117">
        <v>145.07599999999999</v>
      </c>
      <c r="L190" s="117">
        <v>148.399</v>
      </c>
      <c r="M190" s="117">
        <v>141.58000000000001</v>
      </c>
    </row>
    <row r="191" spans="1:13" ht="15" customHeight="1" x14ac:dyDescent="0.2">
      <c r="A191" s="72" t="s">
        <v>338</v>
      </c>
      <c r="B191" s="64" t="s">
        <v>137</v>
      </c>
      <c r="C191" s="117">
        <v>553.726</v>
      </c>
      <c r="D191" s="117">
        <v>535.10900000000004</v>
      </c>
      <c r="E191" s="117">
        <v>419.649</v>
      </c>
      <c r="F191" s="117">
        <v>425.14</v>
      </c>
      <c r="G191" s="117">
        <v>270.233</v>
      </c>
      <c r="H191" s="117">
        <v>241.357</v>
      </c>
      <c r="I191" s="117">
        <v>173.18100000000001</v>
      </c>
      <c r="J191" s="117">
        <v>173.208</v>
      </c>
      <c r="K191" s="117">
        <v>202.33</v>
      </c>
      <c r="L191" s="117">
        <v>229.886</v>
      </c>
      <c r="M191" s="117">
        <v>240.91399999999999</v>
      </c>
    </row>
    <row r="192" spans="1:13" ht="15" customHeight="1" x14ac:dyDescent="0.2">
      <c r="A192" s="72" t="s">
        <v>338</v>
      </c>
      <c r="B192" s="64" t="s">
        <v>138</v>
      </c>
      <c r="C192" s="117">
        <v>340.21600000000001</v>
      </c>
      <c r="D192" s="117">
        <v>392.05500000000001</v>
      </c>
      <c r="E192" s="117">
        <v>439.38099999999997</v>
      </c>
      <c r="F192" s="117">
        <v>215.38900000000001</v>
      </c>
      <c r="G192" s="117">
        <v>243.321</v>
      </c>
      <c r="H192" s="117">
        <v>285.87</v>
      </c>
      <c r="I192" s="117">
        <v>199.16200000000001</v>
      </c>
      <c r="J192" s="117">
        <v>212.547</v>
      </c>
      <c r="K192" s="117">
        <v>195.715</v>
      </c>
      <c r="L192" s="117">
        <v>237.00200000000001</v>
      </c>
      <c r="M192" s="117">
        <v>101.968</v>
      </c>
    </row>
    <row r="193" spans="1:13" ht="15" customHeight="1" x14ac:dyDescent="0.2">
      <c r="A193" s="223" t="s">
        <v>338</v>
      </c>
      <c r="B193" s="229" t="s">
        <v>139</v>
      </c>
      <c r="C193" s="225">
        <v>419.39699999999999</v>
      </c>
      <c r="D193" s="225">
        <v>459.702</v>
      </c>
      <c r="E193" s="225">
        <v>354.84300000000002</v>
      </c>
      <c r="F193" s="225">
        <v>375.28199999999998</v>
      </c>
      <c r="G193" s="225">
        <v>265.78500000000003</v>
      </c>
      <c r="H193" s="225">
        <v>226.86799999999999</v>
      </c>
      <c r="I193" s="225">
        <v>104.4</v>
      </c>
      <c r="J193" s="225">
        <v>153.54400000000001</v>
      </c>
      <c r="K193" s="225">
        <v>67.733999999999995</v>
      </c>
      <c r="L193" s="225">
        <v>215.88</v>
      </c>
      <c r="M193" s="225">
        <v>87.325000000000003</v>
      </c>
    </row>
    <row r="194" spans="1:13" ht="15" customHeight="1" x14ac:dyDescent="0.2">
      <c r="A194" s="114" t="s">
        <v>338</v>
      </c>
      <c r="B194" s="232" t="s">
        <v>341</v>
      </c>
      <c r="C194" s="115">
        <v>478.13099999999997</v>
      </c>
      <c r="D194" s="115">
        <v>428.92599999999999</v>
      </c>
      <c r="E194" s="115">
        <v>353.19400000000002</v>
      </c>
      <c r="F194" s="115">
        <v>324.39600000000002</v>
      </c>
      <c r="G194" s="115">
        <v>245.423</v>
      </c>
      <c r="H194" s="115">
        <v>228.03399999999999</v>
      </c>
      <c r="I194" s="115">
        <v>186.32300000000001</v>
      </c>
      <c r="J194" s="115">
        <v>181.035</v>
      </c>
      <c r="K194" s="115">
        <v>176.7</v>
      </c>
      <c r="L194" s="115">
        <v>159.26900000000001</v>
      </c>
      <c r="M194" s="115">
        <v>152.04900000000001</v>
      </c>
    </row>
    <row r="195" spans="1:13" ht="15" customHeight="1" x14ac:dyDescent="0.2">
      <c r="A195" s="114" t="s">
        <v>273</v>
      </c>
      <c r="B195" s="119" t="s">
        <v>274</v>
      </c>
      <c r="C195" s="122">
        <v>410.005</v>
      </c>
      <c r="D195" s="122">
        <v>372.233</v>
      </c>
      <c r="E195" s="122">
        <v>329.61900000000003</v>
      </c>
      <c r="F195" s="122">
        <v>296.65199999999999</v>
      </c>
      <c r="G195" s="122">
        <v>242.16800000000001</v>
      </c>
      <c r="H195" s="122">
        <v>215.029</v>
      </c>
      <c r="I195" s="122">
        <v>170.98500000000001</v>
      </c>
      <c r="J195" s="122">
        <v>148.38499999999999</v>
      </c>
      <c r="K195" s="122">
        <v>151.505</v>
      </c>
      <c r="L195" s="122">
        <v>146.054</v>
      </c>
      <c r="M195" s="122">
        <v>137.892</v>
      </c>
    </row>
  </sheetData>
  <phoneticPr fontId="2" type="noConversion"/>
  <pageMargins left="0.74803149606299213" right="0.74803149606299213" top="0.98425196850393704" bottom="0.98425196850393704" header="0.51181102362204722" footer="0.51181102362204722"/>
  <pageSetup paperSize="9" scale="60" fitToHeight="4" orientation="landscape" r:id="rId1"/>
  <headerFooter alignWithMargins="0"/>
  <rowBreaks count="2" manualBreakCount="2">
    <brk id="35" max="16383" man="1"/>
    <brk id="82"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9E72-3154-43B3-B29B-F7F9A4FA61BC}">
  <sheetPr codeName="Sheet2"/>
  <dimension ref="A1:N20"/>
  <sheetViews>
    <sheetView workbookViewId="0"/>
  </sheetViews>
  <sheetFormatPr defaultColWidth="9.33203125" defaultRowHeight="15" x14ac:dyDescent="0.2"/>
  <cols>
    <col min="1" max="1" width="14.109375" style="10" customWidth="1"/>
    <col min="2" max="2" width="108.77734375" style="10" customWidth="1"/>
    <col min="3" max="16384" width="9.33203125" style="10"/>
  </cols>
  <sheetData>
    <row r="1" spans="1:14" ht="15.75" x14ac:dyDescent="0.25">
      <c r="A1" s="2" t="s">
        <v>16</v>
      </c>
    </row>
    <row r="2" spans="1:14" x14ac:dyDescent="0.2">
      <c r="A2" s="10" t="s">
        <v>319</v>
      </c>
    </row>
    <row r="3" spans="1:14" ht="15.75" x14ac:dyDescent="0.25">
      <c r="A3" s="3" t="s">
        <v>17</v>
      </c>
      <c r="B3" s="3" t="s">
        <v>18</v>
      </c>
    </row>
    <row r="4" spans="1:14" ht="27" customHeight="1" x14ac:dyDescent="0.2">
      <c r="A4" s="24">
        <v>1</v>
      </c>
      <c r="B4" s="23" t="s">
        <v>19</v>
      </c>
    </row>
    <row r="5" spans="1:14" ht="19.5" customHeight="1" x14ac:dyDescent="0.2">
      <c r="A5" s="24">
        <v>2</v>
      </c>
      <c r="B5" s="22" t="s">
        <v>294</v>
      </c>
      <c r="C5" s="23"/>
      <c r="D5" s="23"/>
      <c r="E5" s="23"/>
      <c r="F5" s="23"/>
      <c r="G5" s="23"/>
      <c r="H5" s="23"/>
      <c r="I5" s="23"/>
      <c r="J5" s="23"/>
      <c r="K5" s="23"/>
      <c r="L5" s="23"/>
    </row>
    <row r="6" spans="1:14" ht="18.75" customHeight="1" x14ac:dyDescent="0.2">
      <c r="A6" s="24">
        <v>3</v>
      </c>
      <c r="B6" s="193" t="s">
        <v>20</v>
      </c>
      <c r="C6" s="23"/>
      <c r="D6" s="23"/>
      <c r="E6" s="23"/>
      <c r="F6" s="23"/>
      <c r="G6" s="23"/>
      <c r="H6" s="23"/>
      <c r="I6" s="23"/>
      <c r="J6" s="23"/>
      <c r="K6" s="23"/>
      <c r="L6" s="23"/>
    </row>
    <row r="7" spans="1:14" ht="13.5" customHeight="1" x14ac:dyDescent="0.2">
      <c r="A7" s="24">
        <v>4</v>
      </c>
      <c r="B7" s="25" t="s">
        <v>275</v>
      </c>
      <c r="C7" s="22"/>
      <c r="D7" s="22"/>
      <c r="E7" s="22"/>
      <c r="F7" s="22"/>
      <c r="G7" s="22"/>
      <c r="H7" s="22"/>
      <c r="I7" s="22"/>
      <c r="J7" s="22"/>
      <c r="K7" s="22"/>
      <c r="L7" s="22"/>
    </row>
    <row r="8" spans="1:14" ht="13.5" customHeight="1" x14ac:dyDescent="0.2">
      <c r="A8" s="24">
        <v>5</v>
      </c>
      <c r="B8" s="22" t="s">
        <v>21</v>
      </c>
      <c r="C8" s="38"/>
      <c r="D8" s="38"/>
      <c r="E8" s="38"/>
      <c r="F8" s="38"/>
      <c r="G8" s="38"/>
      <c r="H8" s="38"/>
      <c r="I8" s="38"/>
      <c r="J8" s="38"/>
      <c r="K8" s="38"/>
      <c r="L8" s="38"/>
      <c r="M8" s="38"/>
      <c r="N8" s="38"/>
    </row>
    <row r="9" spans="1:14" ht="13.5" customHeight="1" x14ac:dyDescent="0.2">
      <c r="A9" s="24">
        <v>6</v>
      </c>
      <c r="B9" s="22" t="s">
        <v>278</v>
      </c>
      <c r="C9" s="16"/>
      <c r="D9" s="16"/>
      <c r="E9" s="16"/>
      <c r="F9" s="16"/>
      <c r="G9" s="16"/>
      <c r="H9" s="16"/>
      <c r="I9" s="16"/>
      <c r="J9" s="16"/>
      <c r="K9" s="16"/>
      <c r="L9" s="16"/>
      <c r="M9" s="12"/>
      <c r="N9" s="12"/>
    </row>
    <row r="10" spans="1:14" ht="13.5" customHeight="1" x14ac:dyDescent="0.2">
      <c r="A10" s="24">
        <v>7</v>
      </c>
      <c r="B10" s="193" t="s">
        <v>276</v>
      </c>
      <c r="C10" s="37"/>
      <c r="D10" s="37"/>
      <c r="E10" s="37"/>
      <c r="F10" s="37"/>
      <c r="G10" s="37"/>
      <c r="H10" s="37"/>
      <c r="I10" s="37"/>
      <c r="J10" s="37"/>
      <c r="K10" s="37"/>
      <c r="L10" s="38"/>
      <c r="M10" s="38"/>
      <c r="N10" s="38"/>
    </row>
    <row r="11" spans="1:14" ht="13.5" customHeight="1" x14ac:dyDescent="0.2">
      <c r="A11" s="24">
        <v>8</v>
      </c>
      <c r="B11" s="22" t="s">
        <v>322</v>
      </c>
      <c r="C11" s="37"/>
      <c r="D11" s="37"/>
      <c r="E11" s="37"/>
      <c r="F11" s="37"/>
      <c r="G11" s="37"/>
      <c r="H11" s="37"/>
      <c r="I11" s="37"/>
      <c r="J11" s="37"/>
      <c r="K11" s="37"/>
    </row>
    <row r="12" spans="1:14" ht="13.5" customHeight="1" x14ac:dyDescent="0.2">
      <c r="A12" s="24">
        <v>9</v>
      </c>
      <c r="B12" s="193" t="s">
        <v>324</v>
      </c>
    </row>
    <row r="13" spans="1:14" ht="54" customHeight="1" x14ac:dyDescent="0.2">
      <c r="A13" s="24">
        <v>10</v>
      </c>
      <c r="B13" s="61" t="s">
        <v>325</v>
      </c>
    </row>
    <row r="14" spans="1:14" ht="13.5" customHeight="1" x14ac:dyDescent="0.2">
      <c r="A14" s="24">
        <v>11</v>
      </c>
      <c r="B14" s="63" t="s">
        <v>22</v>
      </c>
    </row>
    <row r="15" spans="1:14" ht="27" customHeight="1" x14ac:dyDescent="0.2">
      <c r="A15" s="24">
        <v>12</v>
      </c>
      <c r="B15" s="62" t="s">
        <v>306</v>
      </c>
      <c r="C15" s="56"/>
      <c r="D15" s="56"/>
      <c r="E15" s="56"/>
      <c r="F15" s="56"/>
      <c r="G15" s="56"/>
      <c r="H15" s="56"/>
      <c r="I15" s="56"/>
      <c r="J15" s="56"/>
      <c r="K15" s="56"/>
      <c r="L15" s="56"/>
      <c r="M15" s="60"/>
    </row>
    <row r="16" spans="1:14" ht="13.5" customHeight="1" x14ac:dyDescent="0.2">
      <c r="A16" s="24">
        <v>13</v>
      </c>
      <c r="B16" s="74" t="s">
        <v>23</v>
      </c>
      <c r="C16" s="56"/>
      <c r="D16" s="56"/>
      <c r="E16" s="56"/>
      <c r="F16" s="56"/>
      <c r="G16" s="56"/>
      <c r="H16" s="56"/>
      <c r="I16" s="56"/>
      <c r="J16" s="56"/>
      <c r="K16" s="56"/>
      <c r="L16" s="56"/>
      <c r="M16" s="60"/>
    </row>
    <row r="17" spans="2:13" ht="13.5" customHeight="1" x14ac:dyDescent="0.2">
      <c r="B17" s="75"/>
      <c r="C17" s="58"/>
      <c r="D17" s="58"/>
      <c r="E17" s="58"/>
      <c r="F17" s="58"/>
      <c r="G17" s="58"/>
      <c r="H17" s="58"/>
      <c r="I17" s="58"/>
      <c r="J17" s="58"/>
      <c r="K17" s="58"/>
      <c r="L17" s="58"/>
      <c r="M17" s="60"/>
    </row>
    <row r="18" spans="2:13" ht="15.6" customHeight="1" x14ac:dyDescent="0.2">
      <c r="C18" s="57"/>
      <c r="D18" s="57"/>
      <c r="E18" s="57"/>
      <c r="F18" s="57"/>
      <c r="G18" s="57"/>
      <c r="H18" s="57"/>
      <c r="I18" s="57"/>
      <c r="J18" s="57"/>
      <c r="K18" s="57"/>
      <c r="L18" s="57"/>
      <c r="M18" s="60"/>
    </row>
    <row r="19" spans="2:13" x14ac:dyDescent="0.2">
      <c r="C19" s="59"/>
      <c r="D19" s="59"/>
      <c r="E19" s="59"/>
      <c r="F19" s="59"/>
      <c r="G19" s="59"/>
      <c r="H19" s="59"/>
      <c r="I19" s="59"/>
      <c r="J19" s="59"/>
      <c r="K19" s="59"/>
      <c r="L19" s="59"/>
      <c r="M19" s="59"/>
    </row>
    <row r="20" spans="2:13" x14ac:dyDescent="0.2">
      <c r="C20" s="75"/>
      <c r="D20" s="75"/>
      <c r="E20" s="75"/>
      <c r="F20" s="75"/>
      <c r="G20" s="75"/>
      <c r="H20" s="75"/>
      <c r="I20" s="75"/>
      <c r="J20" s="75"/>
      <c r="K20" s="75"/>
      <c r="L20" s="75"/>
      <c r="M20" s="75"/>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B434A-4680-4601-B2DB-A0EC349EC8CE}">
  <dimension ref="A1:O13"/>
  <sheetViews>
    <sheetView workbookViewId="0"/>
  </sheetViews>
  <sheetFormatPr defaultColWidth="8.6640625" defaultRowHeight="15" x14ac:dyDescent="0.2"/>
  <cols>
    <col min="1" max="1" width="21.5546875" customWidth="1"/>
    <col min="2" max="2" width="18.44140625" customWidth="1"/>
    <col min="14" max="14" width="7.77734375" customWidth="1"/>
    <col min="15" max="15" width="8.6640625" customWidth="1"/>
  </cols>
  <sheetData>
    <row r="1" spans="1:15" ht="15.75" x14ac:dyDescent="0.2">
      <c r="A1" s="106" t="s">
        <v>301</v>
      </c>
      <c r="B1" s="12"/>
      <c r="C1" s="12"/>
      <c r="D1" s="12"/>
      <c r="E1" s="12"/>
      <c r="F1" s="12"/>
      <c r="G1" s="12"/>
      <c r="H1" s="12"/>
      <c r="I1" s="12"/>
      <c r="J1" s="12"/>
      <c r="K1" s="12"/>
      <c r="L1" s="12"/>
      <c r="M1" s="12"/>
      <c r="N1" s="12"/>
      <c r="O1" s="12"/>
    </row>
    <row r="2" spans="1:15" x14ac:dyDescent="0.2">
      <c r="A2" s="80" t="s">
        <v>35</v>
      </c>
      <c r="B2" s="13"/>
      <c r="C2" s="13"/>
      <c r="D2" s="13"/>
      <c r="E2" s="13"/>
      <c r="F2" s="13"/>
      <c r="G2" s="13"/>
      <c r="H2" s="13"/>
      <c r="I2" s="13"/>
      <c r="J2" s="13"/>
      <c r="K2" s="13"/>
      <c r="L2" s="13"/>
      <c r="M2" s="13"/>
      <c r="N2" s="13"/>
      <c r="O2" s="13"/>
    </row>
    <row r="3" spans="1:15" ht="66.95" customHeight="1" x14ac:dyDescent="0.2">
      <c r="A3" s="15" t="s">
        <v>24</v>
      </c>
      <c r="B3" s="146" t="s">
        <v>293</v>
      </c>
      <c r="C3" s="76" t="s">
        <v>25</v>
      </c>
      <c r="D3" s="76" t="s">
        <v>26</v>
      </c>
      <c r="E3" s="76" t="s">
        <v>27</v>
      </c>
      <c r="F3" s="76" t="s">
        <v>28</v>
      </c>
      <c r="G3" s="76" t="s">
        <v>29</v>
      </c>
      <c r="H3" s="76" t="s">
        <v>30</v>
      </c>
      <c r="I3" s="76" t="s">
        <v>31</v>
      </c>
      <c r="J3" s="76" t="s">
        <v>32</v>
      </c>
      <c r="K3" s="76" t="s">
        <v>33</v>
      </c>
      <c r="L3" s="76" t="s">
        <v>34</v>
      </c>
      <c r="M3" s="76" t="s">
        <v>290</v>
      </c>
      <c r="N3" s="77" t="s">
        <v>314</v>
      </c>
      <c r="O3" s="77" t="s">
        <v>315</v>
      </c>
    </row>
    <row r="4" spans="1:15" x14ac:dyDescent="0.2">
      <c r="A4" s="92" t="s">
        <v>78</v>
      </c>
      <c r="B4" s="92" t="s">
        <v>79</v>
      </c>
      <c r="C4" s="98">
        <v>1265.2489654630015</v>
      </c>
      <c r="D4" s="98">
        <v>1159.4470143299995</v>
      </c>
      <c r="E4" s="98">
        <v>1117.6371801959992</v>
      </c>
      <c r="F4" s="98">
        <v>1030.7454137060008</v>
      </c>
      <c r="G4" s="98">
        <v>880.63983753399987</v>
      </c>
      <c r="H4" s="98">
        <v>859.71718943499923</v>
      </c>
      <c r="I4" s="98">
        <v>648.82172584500006</v>
      </c>
      <c r="J4" s="98">
        <v>537.77623241699973</v>
      </c>
      <c r="K4" s="98">
        <v>511.78326635599979</v>
      </c>
      <c r="L4" s="98">
        <v>507.84257150500025</v>
      </c>
      <c r="M4" s="98">
        <v>504.82838962900036</v>
      </c>
      <c r="N4" s="42">
        <f>FTEs7[[#This Row],[2024]]/FTEs7[[#This Row],[2014]]-1</f>
        <v>-0.60100470072760348</v>
      </c>
      <c r="O4" s="42">
        <f>FTEs7[[#This Row],[2024]]/FTEs7[[#This Row],[2023]]-1</f>
        <v>-5.9352682211483154E-3</v>
      </c>
    </row>
    <row r="5" spans="1:15" x14ac:dyDescent="0.2">
      <c r="A5" s="92" t="s">
        <v>78</v>
      </c>
      <c r="B5" s="92" t="s">
        <v>80</v>
      </c>
      <c r="C5" s="98">
        <v>2347.8734481650004</v>
      </c>
      <c r="D5" s="98">
        <v>2357.810702041003</v>
      </c>
      <c r="E5" s="98">
        <v>2368.1768864389978</v>
      </c>
      <c r="F5" s="98">
        <v>2229.3161113070041</v>
      </c>
      <c r="G5" s="98">
        <v>1891.2680569440022</v>
      </c>
      <c r="H5" s="98">
        <v>1649.4288335500012</v>
      </c>
      <c r="I5" s="98">
        <v>1504.6731640750013</v>
      </c>
      <c r="J5" s="98">
        <v>1277.567382659</v>
      </c>
      <c r="K5" s="98">
        <v>1201.488267786001</v>
      </c>
      <c r="L5" s="98">
        <v>1155.6851430350002</v>
      </c>
      <c r="M5" s="98">
        <v>1250.6567792470007</v>
      </c>
      <c r="N5" s="42">
        <f>FTEs7[[#This Row],[2024]]/FTEs7[[#This Row],[2014]]-1</f>
        <v>-0.46732359862731876</v>
      </c>
      <c r="O5" s="42">
        <f>FTEs7[[#This Row],[2024]]/FTEs7[[#This Row],[2023]]-1</f>
        <v>8.2177777212391057E-2</v>
      </c>
    </row>
    <row r="6" spans="1:15" x14ac:dyDescent="0.2">
      <c r="A6" s="93" t="s">
        <v>78</v>
      </c>
      <c r="B6" s="93" t="s">
        <v>81</v>
      </c>
      <c r="C6" s="99">
        <v>124.88814379399997</v>
      </c>
      <c r="D6" s="99">
        <v>131.93182368600003</v>
      </c>
      <c r="E6" s="99">
        <v>116.91335646399996</v>
      </c>
      <c r="F6" s="99">
        <v>104.92512167999999</v>
      </c>
      <c r="G6" s="99">
        <v>110.965145568</v>
      </c>
      <c r="H6" s="99">
        <v>86.977818780000007</v>
      </c>
      <c r="I6" s="99">
        <v>91.966573595</v>
      </c>
      <c r="J6" s="99">
        <v>67.960219096000003</v>
      </c>
      <c r="K6" s="99">
        <v>74.957857346999987</v>
      </c>
      <c r="L6" s="99">
        <v>75.970846574999996</v>
      </c>
      <c r="M6" s="99">
        <v>125.952659207</v>
      </c>
      <c r="N6" s="213">
        <f>FTEs7[[#This Row],[2024]]/FTEs7[[#This Row],[2014]]-1</f>
        <v>8.52375077938472E-3</v>
      </c>
      <c r="O6" s="213">
        <f>FTEs7[[#This Row],[2024]]/FTEs7[[#This Row],[2023]]-1</f>
        <v>0.65790780128607507</v>
      </c>
    </row>
    <row r="7" spans="1:15" x14ac:dyDescent="0.2">
      <c r="A7" s="111" t="s">
        <v>78</v>
      </c>
      <c r="B7" s="93" t="s">
        <v>82</v>
      </c>
      <c r="C7" s="100">
        <f>SUM(C4:C6)</f>
        <v>3738.0105574220015</v>
      </c>
      <c r="D7" s="100">
        <f t="shared" ref="D7:L7" si="0">SUM(D4:D6)</f>
        <v>3649.1895400570024</v>
      </c>
      <c r="E7" s="100">
        <f t="shared" si="0"/>
        <v>3602.7274230989974</v>
      </c>
      <c r="F7" s="100">
        <f t="shared" si="0"/>
        <v>3364.9866466930048</v>
      </c>
      <c r="G7" s="100">
        <f t="shared" si="0"/>
        <v>2882.8730400460022</v>
      </c>
      <c r="H7" s="100">
        <f t="shared" si="0"/>
        <v>2596.1238417650002</v>
      </c>
      <c r="I7" s="100">
        <f>SUM(I4:I6)</f>
        <v>2245.461463515001</v>
      </c>
      <c r="J7" s="100">
        <f t="shared" si="0"/>
        <v>1883.3038341719998</v>
      </c>
      <c r="K7" s="100">
        <f t="shared" si="0"/>
        <v>1788.2293914890008</v>
      </c>
      <c r="L7" s="100">
        <f t="shared" si="0"/>
        <v>1739.4985611150005</v>
      </c>
      <c r="M7" s="100">
        <f t="shared" ref="M7" si="1">SUM(M4:M6)</f>
        <v>1881.437828083001</v>
      </c>
      <c r="N7" s="214">
        <f>FTEs7[[#This Row],[2024]]/FTEs7[[#This Row],[2014]]-1</f>
        <v>-0.49667401972760217</v>
      </c>
      <c r="O7" s="215">
        <f>FTEs7[[#This Row],[2024]]/FTEs7[[#This Row],[2023]]-1</f>
        <v>8.1597806483391988E-2</v>
      </c>
    </row>
    <row r="8" spans="1:15" x14ac:dyDescent="0.2">
      <c r="A8" s="92" t="s">
        <v>78</v>
      </c>
      <c r="B8" s="92" t="s">
        <v>83</v>
      </c>
      <c r="C8" s="98">
        <v>16522.003564641054</v>
      </c>
      <c r="D8" s="98">
        <v>14553.485454725822</v>
      </c>
      <c r="E8" s="98">
        <v>12289.142546904177</v>
      </c>
      <c r="F8" s="98">
        <v>10870.647073537961</v>
      </c>
      <c r="G8" s="98">
        <v>8739.67224140695</v>
      </c>
      <c r="H8" s="98">
        <v>7820.2569189380101</v>
      </c>
      <c r="I8" s="98">
        <v>6201.9907017109635</v>
      </c>
      <c r="J8" s="98">
        <v>5502.5683922589787</v>
      </c>
      <c r="K8" s="98">
        <v>5733.8031788020353</v>
      </c>
      <c r="L8" s="98">
        <v>5667.685218065013</v>
      </c>
      <c r="M8" s="98">
        <v>5218.9229227110036</v>
      </c>
      <c r="N8" s="42">
        <f>FTEs7[[#This Row],[2024]]/FTEs7[[#This Row],[2014]]-1</f>
        <v>-0.68412287878450251</v>
      </c>
      <c r="O8" s="42">
        <f>FTEs7[[#This Row],[2024]]/FTEs7[[#This Row],[2023]]-1</f>
        <v>-7.9179114239379067E-2</v>
      </c>
    </row>
    <row r="9" spans="1:15" x14ac:dyDescent="0.2">
      <c r="A9" s="93" t="s">
        <v>78</v>
      </c>
      <c r="B9" s="93" t="s">
        <v>76</v>
      </c>
      <c r="C9" s="99">
        <v>991.57782821900241</v>
      </c>
      <c r="D9" s="99">
        <v>1019.4243696059975</v>
      </c>
      <c r="E9" s="99">
        <v>1109.4891533409966</v>
      </c>
      <c r="F9" s="99">
        <v>1189.6871334520063</v>
      </c>
      <c r="G9" s="99">
        <v>1109.2398511879992</v>
      </c>
      <c r="H9" s="99">
        <v>1110.5471300599959</v>
      </c>
      <c r="I9" s="99">
        <v>899.19033819099786</v>
      </c>
      <c r="J9" s="99">
        <v>924.78170981900428</v>
      </c>
      <c r="K9" s="99">
        <v>1038.9952138349981</v>
      </c>
      <c r="L9" s="99">
        <v>1022.6472810800032</v>
      </c>
      <c r="M9" s="99">
        <v>1009.7158809920027</v>
      </c>
      <c r="N9" s="213">
        <f>FTEs7[[#This Row],[2024]]/FTEs7[[#This Row],[2014]]-1</f>
        <v>1.829211208320225E-2</v>
      </c>
      <c r="O9" s="213">
        <f>FTEs7[[#This Row],[2024]]/FTEs7[[#This Row],[2023]]-1</f>
        <v>-1.2645024660256077E-2</v>
      </c>
    </row>
    <row r="10" spans="1:15" x14ac:dyDescent="0.2">
      <c r="A10" s="141" t="s">
        <v>78</v>
      </c>
      <c r="B10" s="141" t="s">
        <v>279</v>
      </c>
      <c r="C10" s="142">
        <f>SUM(C7:C9)</f>
        <v>21251.591950282058</v>
      </c>
      <c r="D10" s="142">
        <f t="shared" ref="D10:L10" si="2">SUM(D7:D9)</f>
        <v>19222.099364388821</v>
      </c>
      <c r="E10" s="142">
        <f t="shared" si="2"/>
        <v>17001.359123344169</v>
      </c>
      <c r="F10" s="142">
        <f t="shared" si="2"/>
        <v>15425.320853682972</v>
      </c>
      <c r="G10" s="142">
        <f t="shared" si="2"/>
        <v>12731.785132640951</v>
      </c>
      <c r="H10" s="142">
        <f t="shared" si="2"/>
        <v>11526.927890763007</v>
      </c>
      <c r="I10" s="142">
        <f t="shared" si="2"/>
        <v>9346.6425034169624</v>
      </c>
      <c r="J10" s="142">
        <f t="shared" si="2"/>
        <v>8310.6539362499825</v>
      </c>
      <c r="K10" s="142">
        <f t="shared" si="2"/>
        <v>8561.027784126034</v>
      </c>
      <c r="L10" s="142">
        <f t="shared" si="2"/>
        <v>8429.8310602600159</v>
      </c>
      <c r="M10" s="142">
        <f>SUM(M7:M9)</f>
        <v>8110.076631786008</v>
      </c>
      <c r="N10" s="147">
        <f>FTEs7[[#This Row],[2024]]/FTEs7[[#This Row],[2014]]-1</f>
        <v>-0.61837792430988359</v>
      </c>
      <c r="O10" s="148">
        <f>FTEs7[[#This Row],[2024]]/FTEs7[[#This Row],[2023]]-1</f>
        <v>-3.7931297340156322E-2</v>
      </c>
    </row>
    <row r="13" spans="1:15" x14ac:dyDescent="0.2">
      <c r="M13" s="140"/>
    </row>
  </sheetData>
  <phoneticPr fontId="2"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0D57-264A-4572-8523-A763D5047C98}">
  <dimension ref="A1:O52"/>
  <sheetViews>
    <sheetView zoomScaleNormal="100" workbookViewId="0">
      <pane xSplit="2" ySplit="3" topLeftCell="C4" activePane="bottomRight" state="frozen"/>
      <selection pane="topRight" activeCell="C1" sqref="C1"/>
      <selection pane="bottomLeft" activeCell="A4" sqref="A4"/>
      <selection pane="bottomRight" activeCell="C4" sqref="C4"/>
    </sheetView>
  </sheetViews>
  <sheetFormatPr defaultColWidth="8.6640625" defaultRowHeight="15" x14ac:dyDescent="0.2"/>
  <cols>
    <col min="1" max="1" width="28.44140625" customWidth="1"/>
    <col min="2" max="2" width="15.6640625" customWidth="1"/>
    <col min="3" max="15" width="11.33203125" customWidth="1"/>
  </cols>
  <sheetData>
    <row r="1" spans="1:15" ht="15.75" x14ac:dyDescent="0.2">
      <c r="A1" s="17" t="s">
        <v>316</v>
      </c>
      <c r="B1" s="17"/>
      <c r="C1" s="78"/>
      <c r="D1" s="78"/>
      <c r="E1" s="79"/>
      <c r="F1" s="79"/>
      <c r="G1" s="79"/>
      <c r="H1" s="79"/>
      <c r="I1" s="79"/>
      <c r="J1" s="79"/>
      <c r="K1" s="79"/>
      <c r="L1" s="79"/>
      <c r="M1" s="79"/>
      <c r="N1" s="12"/>
      <c r="O1" s="12"/>
    </row>
    <row r="2" spans="1:15" x14ac:dyDescent="0.2">
      <c r="A2" s="80" t="s">
        <v>35</v>
      </c>
      <c r="B2" s="80"/>
      <c r="C2" s="139"/>
      <c r="D2" s="139"/>
      <c r="E2" s="139"/>
      <c r="F2" s="139"/>
      <c r="G2" s="139"/>
      <c r="H2" s="139"/>
      <c r="I2" s="139"/>
      <c r="J2" s="139"/>
      <c r="K2" s="139"/>
      <c r="L2" s="139"/>
      <c r="M2" s="139"/>
      <c r="N2" s="139"/>
      <c r="O2" s="12"/>
    </row>
    <row r="3" spans="1:15" ht="51" x14ac:dyDescent="0.2">
      <c r="A3" s="20" t="s">
        <v>36</v>
      </c>
      <c r="B3" s="15" t="s">
        <v>37</v>
      </c>
      <c r="C3" s="81" t="s">
        <v>38</v>
      </c>
      <c r="D3" s="81" t="s">
        <v>39</v>
      </c>
      <c r="E3" s="81" t="s">
        <v>40</v>
      </c>
      <c r="F3" s="81" t="s">
        <v>41</v>
      </c>
      <c r="G3" s="81" t="s">
        <v>42</v>
      </c>
      <c r="H3" s="81" t="s">
        <v>43</v>
      </c>
      <c r="I3" s="81" t="s">
        <v>44</v>
      </c>
      <c r="J3" s="81" t="s">
        <v>45</v>
      </c>
      <c r="K3" s="81" t="s">
        <v>46</v>
      </c>
      <c r="L3" s="81" t="s">
        <v>47</v>
      </c>
      <c r="M3" s="81" t="s">
        <v>48</v>
      </c>
      <c r="N3" s="81" t="s">
        <v>49</v>
      </c>
      <c r="O3" s="81" t="s">
        <v>283</v>
      </c>
    </row>
    <row r="4" spans="1:15" x14ac:dyDescent="0.2">
      <c r="A4" s="18" t="s">
        <v>50</v>
      </c>
      <c r="B4" s="18">
        <v>2014</v>
      </c>
      <c r="C4" s="127">
        <v>1160.312883294001</v>
      </c>
      <c r="D4" s="127">
        <v>532.72035948400048</v>
      </c>
      <c r="E4" s="127">
        <v>568.84020541500024</v>
      </c>
      <c r="F4" s="127">
        <v>3548.9226703399931</v>
      </c>
      <c r="G4" s="127">
        <v>402.56855462700025</v>
      </c>
      <c r="H4" s="127">
        <v>2432.521900049001</v>
      </c>
      <c r="I4" s="127">
        <v>1089.3368524650004</v>
      </c>
      <c r="J4" s="127">
        <v>330.84020542000007</v>
      </c>
      <c r="K4" s="127">
        <v>569.76829785800032</v>
      </c>
      <c r="L4" s="127">
        <v>85.968041083999992</v>
      </c>
      <c r="M4" s="127">
        <v>5521.9798822149978</v>
      </c>
      <c r="N4" s="127">
        <v>244.86417460599998</v>
      </c>
      <c r="O4" s="127">
        <v>16488.644026856993</v>
      </c>
    </row>
    <row r="5" spans="1:15" x14ac:dyDescent="0.2">
      <c r="A5" s="18" t="s">
        <v>50</v>
      </c>
      <c r="B5" s="18">
        <v>2015</v>
      </c>
      <c r="C5" s="127">
        <v>1105.333387144</v>
      </c>
      <c r="D5" s="127">
        <v>568.7727456199998</v>
      </c>
      <c r="E5" s="127">
        <v>496.83334678499978</v>
      </c>
      <c r="F5" s="127">
        <v>2917.3107423370066</v>
      </c>
      <c r="G5" s="127">
        <v>422.68941900899983</v>
      </c>
      <c r="H5" s="127">
        <v>1929.9622049110017</v>
      </c>
      <c r="I5" s="127">
        <v>1286.1515836180001</v>
      </c>
      <c r="J5" s="127">
        <v>318.81062135000008</v>
      </c>
      <c r="K5" s="127">
        <v>514.78789591099985</v>
      </c>
      <c r="L5" s="127">
        <v>93.924248540000008</v>
      </c>
      <c r="M5" s="127">
        <v>4996.2653720970156</v>
      </c>
      <c r="N5" s="127">
        <v>275.94697397800002</v>
      </c>
      <c r="O5" s="127">
        <v>14926.788541300022</v>
      </c>
    </row>
    <row r="6" spans="1:15" x14ac:dyDescent="0.2">
      <c r="A6" s="18" t="s">
        <v>50</v>
      </c>
      <c r="B6" s="18">
        <v>2016</v>
      </c>
      <c r="C6" s="127">
        <v>1117.5505366569987</v>
      </c>
      <c r="D6" s="127">
        <v>527.78880638099974</v>
      </c>
      <c r="E6" s="127">
        <v>390.93501735000001</v>
      </c>
      <c r="F6" s="127">
        <v>2212.9440319409973</v>
      </c>
      <c r="G6" s="127">
        <v>308.77797593900004</v>
      </c>
      <c r="H6" s="127">
        <v>1659.3718343869984</v>
      </c>
      <c r="I6" s="127">
        <v>1512.1064885499986</v>
      </c>
      <c r="J6" s="127">
        <v>316.8862803589999</v>
      </c>
      <c r="K6" s="127">
        <v>494.8321281489998</v>
      </c>
      <c r="L6" s="127">
        <v>90.95126301099998</v>
      </c>
      <c r="M6" s="127">
        <v>4389.2508837050009</v>
      </c>
      <c r="N6" s="127">
        <v>381.85920425399985</v>
      </c>
      <c r="O6" s="127">
        <v>13403.254450682995</v>
      </c>
    </row>
    <row r="7" spans="1:15" x14ac:dyDescent="0.2">
      <c r="A7" s="18" t="s">
        <v>50</v>
      </c>
      <c r="B7" s="18">
        <v>2017</v>
      </c>
      <c r="C7" s="127">
        <v>1116.535754415002</v>
      </c>
      <c r="D7" s="127">
        <v>446.8402595839998</v>
      </c>
      <c r="E7" s="127">
        <v>460.90515412199989</v>
      </c>
      <c r="F7" s="127">
        <v>2022.1413952330047</v>
      </c>
      <c r="G7" s="127">
        <v>309.7903407029998</v>
      </c>
      <c r="H7" s="127">
        <v>1579.4459004260023</v>
      </c>
      <c r="I7" s="127">
        <v>1720.1713465620021</v>
      </c>
      <c r="J7" s="127">
        <v>255.90016223999993</v>
      </c>
      <c r="K7" s="127">
        <v>461.83526769299982</v>
      </c>
      <c r="L7" s="127">
        <v>58.960064896000006</v>
      </c>
      <c r="M7" s="127">
        <v>3558.4674903020127</v>
      </c>
      <c r="N7" s="127">
        <v>390.87520279899985</v>
      </c>
      <c r="O7" s="127">
        <v>12381.868338975024</v>
      </c>
    </row>
    <row r="8" spans="1:15" x14ac:dyDescent="0.2">
      <c r="A8" s="18" t="s">
        <v>50</v>
      </c>
      <c r="B8" s="18">
        <v>2018</v>
      </c>
      <c r="C8" s="127">
        <v>869.45975630399926</v>
      </c>
      <c r="D8" s="127">
        <v>273.74440083199988</v>
      </c>
      <c r="E8" s="127">
        <v>477.88962763400014</v>
      </c>
      <c r="F8" s="127">
        <v>1533.1809208600009</v>
      </c>
      <c r="G8" s="127">
        <v>247.8547731999999</v>
      </c>
      <c r="H8" s="127">
        <v>1328.3726202380014</v>
      </c>
      <c r="I8" s="127">
        <v>1723.8730400400036</v>
      </c>
      <c r="J8" s="127">
        <v>214.88962763199993</v>
      </c>
      <c r="K8" s="127">
        <v>358.85477320000001</v>
      </c>
      <c r="L8" s="127">
        <v>58.965145567999997</v>
      </c>
      <c r="M8" s="127">
        <v>2883.5419229570075</v>
      </c>
      <c r="N8" s="127">
        <v>272.97095463999995</v>
      </c>
      <c r="O8" s="127">
        <v>10243.597563105013</v>
      </c>
    </row>
    <row r="9" spans="1:15" x14ac:dyDescent="0.2">
      <c r="A9" s="18" t="s">
        <v>50</v>
      </c>
      <c r="B9" s="18">
        <v>2019</v>
      </c>
      <c r="C9" s="127">
        <v>1023.3733805249979</v>
      </c>
      <c r="D9" s="127">
        <v>246.86691267800006</v>
      </c>
      <c r="E9" s="127">
        <v>554.85582206399999</v>
      </c>
      <c r="F9" s="127">
        <v>1253.3733805169986</v>
      </c>
      <c r="G9" s="127">
        <v>184.87245798200001</v>
      </c>
      <c r="H9" s="127">
        <v>1309.3068368289998</v>
      </c>
      <c r="I9" s="127">
        <v>1860.0351168640016</v>
      </c>
      <c r="J9" s="127">
        <v>215.86691267900005</v>
      </c>
      <c r="K9" s="127">
        <v>280.88354859399999</v>
      </c>
      <c r="L9" s="127">
        <v>39.966728170000003</v>
      </c>
      <c r="M9" s="127">
        <v>2102.9020295260007</v>
      </c>
      <c r="N9" s="127">
        <v>315.92791103500002</v>
      </c>
      <c r="O9" s="127">
        <v>9388.2310374629997</v>
      </c>
    </row>
    <row r="10" spans="1:15" x14ac:dyDescent="0.2">
      <c r="A10" s="18" t="s">
        <v>50</v>
      </c>
      <c r="B10" s="18">
        <v>2020</v>
      </c>
      <c r="C10" s="127">
        <v>996.61745336999888</v>
      </c>
      <c r="D10" s="127">
        <v>196.91829100999993</v>
      </c>
      <c r="E10" s="127">
        <v>588.92200506500012</v>
      </c>
      <c r="F10" s="127">
        <v>915.75115898499939</v>
      </c>
      <c r="G10" s="127">
        <v>135.91086292000006</v>
      </c>
      <c r="H10" s="127">
        <v>1156.676878125</v>
      </c>
      <c r="I10" s="127">
        <v>1577.3017595660028</v>
      </c>
      <c r="J10" s="127">
        <v>197.922005055</v>
      </c>
      <c r="K10" s="127">
        <v>323.86258033500013</v>
      </c>
      <c r="L10" s="127">
        <v>31.996285955000001</v>
      </c>
      <c r="M10" s="127">
        <v>1421.5097460760014</v>
      </c>
      <c r="N10" s="127">
        <v>284.92943314499996</v>
      </c>
      <c r="O10" s="127">
        <v>7828.3184596070032</v>
      </c>
    </row>
    <row r="11" spans="1:15" x14ac:dyDescent="0.2">
      <c r="A11" s="18" t="s">
        <v>50</v>
      </c>
      <c r="B11" s="18">
        <v>2021</v>
      </c>
      <c r="C11" s="127">
        <v>1051.3485877010021</v>
      </c>
      <c r="D11" s="127">
        <v>205.86076683599987</v>
      </c>
      <c r="E11" s="127">
        <v>494.89060251599994</v>
      </c>
      <c r="F11" s="127">
        <v>602.69169799400004</v>
      </c>
      <c r="G11" s="127">
        <v>104.94032864399995</v>
      </c>
      <c r="H11" s="127">
        <v>901.62705403000109</v>
      </c>
      <c r="I11" s="127">
        <v>1550.0750939859981</v>
      </c>
      <c r="J11" s="127">
        <v>185.90054773999992</v>
      </c>
      <c r="K11" s="127">
        <v>299.8856299009999</v>
      </c>
      <c r="L11" s="127">
        <v>28.995027387</v>
      </c>
      <c r="M11" s="127">
        <v>1235.4082590530022</v>
      </c>
      <c r="N11" s="127">
        <v>266.87568467099987</v>
      </c>
      <c r="O11" s="127">
        <v>6928.4992804590029</v>
      </c>
    </row>
    <row r="12" spans="1:15" x14ac:dyDescent="0.2">
      <c r="A12" s="18" t="s">
        <v>50</v>
      </c>
      <c r="B12" s="18">
        <v>2022</v>
      </c>
      <c r="C12" s="127">
        <v>1086.1631673389998</v>
      </c>
      <c r="D12" s="127">
        <v>187.81336825099987</v>
      </c>
      <c r="E12" s="127">
        <v>410.84347014999992</v>
      </c>
      <c r="F12" s="127">
        <v>763.59061423299954</v>
      </c>
      <c r="G12" s="127">
        <v>157.87959242099996</v>
      </c>
      <c r="H12" s="127">
        <v>742.65683840199972</v>
      </c>
      <c r="I12" s="127">
        <v>1561.8380668740056</v>
      </c>
      <c r="J12" s="127">
        <v>214.87959242099993</v>
      </c>
      <c r="K12" s="127">
        <v>345.72908294599978</v>
      </c>
      <c r="L12" s="127">
        <v>17.987959242000002</v>
      </c>
      <c r="M12" s="127">
        <v>1273.1270450560014</v>
      </c>
      <c r="N12" s="127">
        <v>305.92775545299992</v>
      </c>
      <c r="O12" s="127">
        <v>7068.4365527880054</v>
      </c>
    </row>
    <row r="13" spans="1:15" x14ac:dyDescent="0.2">
      <c r="A13" s="18" t="s">
        <v>50</v>
      </c>
      <c r="B13" s="18">
        <v>2023</v>
      </c>
      <c r="C13" s="89">
        <v>964.44608492500072</v>
      </c>
      <c r="D13" s="89">
        <v>193.87755561499992</v>
      </c>
      <c r="E13" s="89">
        <v>514.84257152000021</v>
      </c>
      <c r="F13" s="89">
        <v>930.62683616000083</v>
      </c>
      <c r="G13" s="89">
        <v>157.88338629999993</v>
      </c>
      <c r="H13" s="89">
        <v>772.74344987000063</v>
      </c>
      <c r="I13" s="89">
        <v>1289.4519156199995</v>
      </c>
      <c r="J13" s="89">
        <v>235.92420109499992</v>
      </c>
      <c r="K13" s="89">
        <v>433.67931232500013</v>
      </c>
      <c r="L13" s="89">
        <v>15.982507945000002</v>
      </c>
      <c r="M13" s="89">
        <v>1174.4460849250002</v>
      </c>
      <c r="N13" s="89">
        <v>296.95918520499993</v>
      </c>
      <c r="O13" s="127">
        <v>6980.8630915050016</v>
      </c>
    </row>
    <row r="14" spans="1:15" x14ac:dyDescent="0.2">
      <c r="A14" s="108" t="s">
        <v>50</v>
      </c>
      <c r="B14" s="108">
        <v>2024</v>
      </c>
      <c r="C14" s="110">
        <v>948.3313112980012</v>
      </c>
      <c r="D14" s="110">
        <v>218.86981282200009</v>
      </c>
      <c r="E14" s="110">
        <v>556.90531841300026</v>
      </c>
      <c r="F14" s="110">
        <v>939.6508616530009</v>
      </c>
      <c r="G14" s="110">
        <v>138.93490640900001</v>
      </c>
      <c r="H14" s="110">
        <v>607.79880163300038</v>
      </c>
      <c r="I14" s="110">
        <v>1312.443745680001</v>
      </c>
      <c r="J14" s="110">
        <v>240.94082400900004</v>
      </c>
      <c r="K14" s="110">
        <v>411.71595524500037</v>
      </c>
      <c r="L14" s="110">
        <v>17.988164802</v>
      </c>
      <c r="M14" s="110">
        <v>994.54434486700097</v>
      </c>
      <c r="N14" s="110">
        <v>325.92898881200011</v>
      </c>
      <c r="O14" s="128">
        <v>6714.0530356430054</v>
      </c>
    </row>
    <row r="15" spans="1:15" x14ac:dyDescent="0.2">
      <c r="A15" s="18" t="s">
        <v>51</v>
      </c>
      <c r="B15" s="18">
        <v>2014</v>
      </c>
      <c r="C15" s="127">
        <v>383.71236975100027</v>
      </c>
      <c r="D15" s="127">
        <v>8.9920102709999998</v>
      </c>
      <c r="E15" s="127">
        <v>56.976030812999994</v>
      </c>
      <c r="F15" s="127">
        <v>1260.0092735710014</v>
      </c>
      <c r="G15" s="127">
        <v>69.968041084000006</v>
      </c>
      <c r="H15" s="127">
        <v>318.79226704300015</v>
      </c>
      <c r="I15" s="127">
        <v>113.94407189699999</v>
      </c>
      <c r="J15" s="127">
        <v>104.91211297999999</v>
      </c>
      <c r="K15" s="127">
        <v>85.976030812999994</v>
      </c>
      <c r="L15" s="127">
        <v>43.976030813000001</v>
      </c>
      <c r="M15" s="127">
        <v>2154.8494789709998</v>
      </c>
      <c r="N15" s="127">
        <v>35</v>
      </c>
      <c r="O15" s="127">
        <v>4637.1077180070015</v>
      </c>
    </row>
    <row r="16" spans="1:15" x14ac:dyDescent="0.2">
      <c r="A16" s="18" t="s">
        <v>51</v>
      </c>
      <c r="B16" s="18">
        <v>2015</v>
      </c>
      <c r="C16" s="127">
        <v>402.74244503299991</v>
      </c>
      <c r="D16" s="127">
        <v>6.9924248540000002</v>
      </c>
      <c r="E16" s="127">
        <v>34.992424853999999</v>
      </c>
      <c r="F16" s="127">
        <v>1059.2121847969991</v>
      </c>
      <c r="G16" s="127">
        <v>79.946973978000003</v>
      </c>
      <c r="H16" s="127">
        <v>222.83334678600011</v>
      </c>
      <c r="I16" s="127">
        <v>130.84849707700002</v>
      </c>
      <c r="J16" s="127">
        <v>91.984849708000013</v>
      </c>
      <c r="K16" s="127">
        <v>71.977274561999991</v>
      </c>
      <c r="L16" s="127">
        <v>30.992424853999999</v>
      </c>
      <c r="M16" s="127">
        <v>1956.0531066990002</v>
      </c>
      <c r="N16" s="127">
        <v>25.977274561999998</v>
      </c>
      <c r="O16" s="127">
        <v>4114.5532277639995</v>
      </c>
    </row>
    <row r="17" spans="1:15" x14ac:dyDescent="0.2">
      <c r="A17" s="18" t="s">
        <v>51</v>
      </c>
      <c r="B17" s="18">
        <v>2016</v>
      </c>
      <c r="C17" s="127">
        <v>390.79422160199977</v>
      </c>
      <c r="D17" s="127">
        <v>5</v>
      </c>
      <c r="E17" s="127">
        <v>23.989169558</v>
      </c>
      <c r="F17" s="127">
        <v>805.53429099899915</v>
      </c>
      <c r="G17" s="127">
        <v>64.972923895000008</v>
      </c>
      <c r="H17" s="127">
        <v>186.89169558</v>
      </c>
      <c r="I17" s="127">
        <v>166.875449917</v>
      </c>
      <c r="J17" s="127">
        <v>66.956678231999987</v>
      </c>
      <c r="K17" s="127">
        <v>67.972923895000008</v>
      </c>
      <c r="L17" s="127">
        <v>27.967508674000001</v>
      </c>
      <c r="M17" s="127">
        <v>1598.3610039279984</v>
      </c>
      <c r="N17" s="127">
        <v>21.989169558</v>
      </c>
      <c r="O17" s="127">
        <v>3427.3050358379978</v>
      </c>
    </row>
    <row r="18" spans="1:15" x14ac:dyDescent="0.2">
      <c r="A18" s="18" t="s">
        <v>51</v>
      </c>
      <c r="B18" s="18">
        <v>2017</v>
      </c>
      <c r="C18" s="127">
        <v>350.82528391999983</v>
      </c>
      <c r="D18" s="127">
        <v>8</v>
      </c>
      <c r="E18" s="127">
        <v>30</v>
      </c>
      <c r="F18" s="127">
        <v>649.67053539200037</v>
      </c>
      <c r="G18" s="127">
        <v>45.95008112</v>
      </c>
      <c r="H18" s="127">
        <v>117.93011356799994</v>
      </c>
      <c r="I18" s="127">
        <v>151.88518657599991</v>
      </c>
      <c r="J18" s="127">
        <v>61.990016224000001</v>
      </c>
      <c r="K18" s="127">
        <v>48.975040559</v>
      </c>
      <c r="L18" s="127">
        <v>19.995008112000001</v>
      </c>
      <c r="M18" s="127">
        <v>1370.3810058770027</v>
      </c>
      <c r="N18" s="127">
        <v>31.995008112000001</v>
      </c>
      <c r="O18" s="127">
        <v>2887.5972794600034</v>
      </c>
    </row>
    <row r="19" spans="1:15" x14ac:dyDescent="0.2">
      <c r="A19" s="18" t="s">
        <v>51</v>
      </c>
      <c r="B19" s="18">
        <v>2018</v>
      </c>
      <c r="C19" s="127">
        <v>333.77925526399997</v>
      </c>
      <c r="D19" s="127">
        <v>4</v>
      </c>
      <c r="E19" s="127">
        <v>15.988381856</v>
      </c>
      <c r="F19" s="127">
        <v>406.70373732800039</v>
      </c>
      <c r="G19" s="127">
        <v>31.970954639999995</v>
      </c>
      <c r="H19" s="127">
        <v>105.88381855999997</v>
      </c>
      <c r="I19" s="127">
        <v>153.87220041599991</v>
      </c>
      <c r="J19" s="127">
        <v>85.959336495999992</v>
      </c>
      <c r="K19" s="127">
        <v>41.953527424000001</v>
      </c>
      <c r="L19" s="127">
        <v>12.994190928</v>
      </c>
      <c r="M19" s="127">
        <v>1103.3377657920003</v>
      </c>
      <c r="N19" s="127">
        <v>33.994190928000002</v>
      </c>
      <c r="O19" s="127">
        <v>2330.4373596320006</v>
      </c>
    </row>
    <row r="20" spans="1:15" x14ac:dyDescent="0.2">
      <c r="A20" s="18" t="s">
        <v>51</v>
      </c>
      <c r="B20" s="18">
        <v>2019</v>
      </c>
      <c r="C20" s="127">
        <v>459.71718943700012</v>
      </c>
      <c r="D20" s="127">
        <v>7</v>
      </c>
      <c r="E20" s="127">
        <v>31.994454695000002</v>
      </c>
      <c r="F20" s="127">
        <v>285.80036901700009</v>
      </c>
      <c r="G20" s="127">
        <v>42.994454695000002</v>
      </c>
      <c r="H20" s="127">
        <v>84.939001645000019</v>
      </c>
      <c r="I20" s="127">
        <v>189.90018450800002</v>
      </c>
      <c r="J20" s="127">
        <v>70.96672817000001</v>
      </c>
      <c r="K20" s="127">
        <v>26.98890939</v>
      </c>
      <c r="L20" s="127">
        <v>9.9833640839999997</v>
      </c>
      <c r="M20" s="127">
        <v>743.60073802999887</v>
      </c>
      <c r="N20" s="127">
        <v>28.988909390000003</v>
      </c>
      <c r="O20" s="127">
        <v>1982.874303060999</v>
      </c>
    </row>
    <row r="21" spans="1:15" x14ac:dyDescent="0.2">
      <c r="A21" s="18" t="s">
        <v>51</v>
      </c>
      <c r="B21" s="18">
        <v>2020</v>
      </c>
      <c r="C21" s="127">
        <v>448.80315561500015</v>
      </c>
      <c r="D21" s="127">
        <v>4.9962859549999994</v>
      </c>
      <c r="E21" s="127">
        <v>38.992571909999995</v>
      </c>
      <c r="F21" s="127">
        <v>174.92571910000001</v>
      </c>
      <c r="G21" s="127">
        <v>24.996285955000001</v>
      </c>
      <c r="H21" s="127">
        <v>54.970287639999995</v>
      </c>
      <c r="I21" s="127">
        <v>128.92571910000004</v>
      </c>
      <c r="J21" s="127">
        <v>44.981429775000002</v>
      </c>
      <c r="K21" s="127">
        <v>22.992571909999999</v>
      </c>
      <c r="L21" s="127">
        <v>6.9962859549999994</v>
      </c>
      <c r="M21" s="127">
        <v>430.86258033500019</v>
      </c>
      <c r="N21" s="127">
        <v>17.996285955000001</v>
      </c>
      <c r="O21" s="127">
        <v>1400.4391792050005</v>
      </c>
    </row>
    <row r="22" spans="1:15" x14ac:dyDescent="0.2">
      <c r="A22" s="18" t="s">
        <v>51</v>
      </c>
      <c r="B22" s="18">
        <v>2021</v>
      </c>
      <c r="C22" s="127">
        <v>437.7364515109997</v>
      </c>
      <c r="D22" s="127">
        <v>0.99502738700000004</v>
      </c>
      <c r="E22" s="127">
        <v>25.995027387</v>
      </c>
      <c r="F22" s="127">
        <v>109.95027386999999</v>
      </c>
      <c r="G22" s="127">
        <v>16.995027387</v>
      </c>
      <c r="H22" s="127">
        <v>31.985082161000001</v>
      </c>
      <c r="I22" s="127">
        <v>122.89060251399995</v>
      </c>
      <c r="J22" s="127">
        <v>38.980109548000001</v>
      </c>
      <c r="K22" s="127">
        <v>7</v>
      </c>
      <c r="L22" s="127">
        <v>3</v>
      </c>
      <c r="M22" s="127">
        <v>430.73147889899974</v>
      </c>
      <c r="N22" s="127">
        <v>17.995027387</v>
      </c>
      <c r="O22" s="127">
        <v>1244.2541080509995</v>
      </c>
    </row>
    <row r="23" spans="1:15" x14ac:dyDescent="0.2">
      <c r="A23" s="18" t="s">
        <v>51</v>
      </c>
      <c r="B23" s="18">
        <v>2022</v>
      </c>
      <c r="C23" s="127">
        <v>482.50632893299962</v>
      </c>
      <c r="D23" s="127">
        <v>3</v>
      </c>
      <c r="E23" s="127">
        <v>28.993979621000001</v>
      </c>
      <c r="F23" s="127">
        <v>123.86153128499996</v>
      </c>
      <c r="G23" s="127">
        <v>22.981938863000003</v>
      </c>
      <c r="H23" s="127">
        <v>22.993979621000001</v>
      </c>
      <c r="I23" s="127">
        <v>88.891633178000006</v>
      </c>
      <c r="J23" s="127">
        <v>42.969898104999999</v>
      </c>
      <c r="K23" s="127">
        <v>21.981938863000003</v>
      </c>
      <c r="L23" s="127">
        <v>2</v>
      </c>
      <c r="M23" s="127">
        <v>479.65081802699973</v>
      </c>
      <c r="N23" s="127">
        <v>21.975918484000001</v>
      </c>
      <c r="O23" s="127">
        <v>1341.8079649799993</v>
      </c>
    </row>
    <row r="24" spans="1:15" x14ac:dyDescent="0.2">
      <c r="A24" s="18" t="s">
        <v>51</v>
      </c>
      <c r="B24" s="18">
        <v>2023</v>
      </c>
      <c r="C24" s="89">
        <v>462.5452065700004</v>
      </c>
      <c r="D24" s="89">
        <v>1</v>
      </c>
      <c r="E24" s="89">
        <v>24.994169315000001</v>
      </c>
      <c r="F24" s="89">
        <v>169.93003177999995</v>
      </c>
      <c r="G24" s="89">
        <v>18.988338630000001</v>
      </c>
      <c r="H24" s="89">
        <v>34.994169315000001</v>
      </c>
      <c r="I24" s="89">
        <v>74.976677260000002</v>
      </c>
      <c r="J24" s="89">
        <v>40.982507945000002</v>
      </c>
      <c r="K24" s="89">
        <v>20.988338630000001</v>
      </c>
      <c r="L24" s="89">
        <v>2.9941693150000002</v>
      </c>
      <c r="M24" s="89">
        <v>460.74928054500026</v>
      </c>
      <c r="N24" s="89">
        <v>21.994169315000001</v>
      </c>
      <c r="O24" s="127">
        <v>1335.1370586200005</v>
      </c>
    </row>
    <row r="25" spans="1:15" x14ac:dyDescent="0.2">
      <c r="A25" s="108" t="s">
        <v>51</v>
      </c>
      <c r="B25" s="108">
        <v>2024</v>
      </c>
      <c r="C25" s="110">
        <v>413.60943845400027</v>
      </c>
      <c r="D25" s="110">
        <v>2</v>
      </c>
      <c r="E25" s="110">
        <v>41</v>
      </c>
      <c r="F25" s="110">
        <v>167.92307121300001</v>
      </c>
      <c r="G25" s="110">
        <v>17.982247202</v>
      </c>
      <c r="H25" s="110">
        <v>27.994082401</v>
      </c>
      <c r="I25" s="110">
        <v>69.970412005</v>
      </c>
      <c r="J25" s="110">
        <v>47.982247203</v>
      </c>
      <c r="K25" s="110">
        <v>21.976329604</v>
      </c>
      <c r="L25" s="110">
        <v>3</v>
      </c>
      <c r="M25" s="110">
        <v>450.66269684800028</v>
      </c>
      <c r="N25" s="110">
        <v>29.994082401</v>
      </c>
      <c r="O25" s="128">
        <v>1294.0946073310006</v>
      </c>
    </row>
    <row r="26" spans="1:15" x14ac:dyDescent="0.2">
      <c r="A26" s="18" t="s">
        <v>55</v>
      </c>
      <c r="B26" s="18">
        <v>2014</v>
      </c>
      <c r="C26" s="127">
        <v>1557.0172633160021</v>
      </c>
      <c r="D26" s="127">
        <v>543.70438002600054</v>
      </c>
      <c r="E26" s="127">
        <v>627.81623622800032</v>
      </c>
      <c r="F26" s="127">
        <v>4835.868026077992</v>
      </c>
      <c r="G26" s="127">
        <v>478.53659571100042</v>
      </c>
      <c r="H26" s="127">
        <v>2777.2822081749964</v>
      </c>
      <c r="I26" s="127">
        <v>1207.2809243620006</v>
      </c>
      <c r="J26" s="127">
        <v>437.7443286710004</v>
      </c>
      <c r="K26" s="127">
        <v>657.73633894200032</v>
      </c>
      <c r="L26" s="127">
        <v>130.94407189699999</v>
      </c>
      <c r="M26" s="127">
        <v>7717.7974022700046</v>
      </c>
      <c r="N26" s="127">
        <v>279.86417460600006</v>
      </c>
      <c r="O26" s="127">
        <v>21251.591950281996</v>
      </c>
    </row>
    <row r="27" spans="1:15" x14ac:dyDescent="0.2">
      <c r="A27" s="18" t="s">
        <v>55</v>
      </c>
      <c r="B27" s="18">
        <v>2015</v>
      </c>
      <c r="C27" s="127">
        <v>1528.0303812990021</v>
      </c>
      <c r="D27" s="127">
        <v>580.74244503599971</v>
      </c>
      <c r="E27" s="127">
        <v>531.82577163899987</v>
      </c>
      <c r="F27" s="127">
        <v>4008.5002016960143</v>
      </c>
      <c r="G27" s="127">
        <v>507.62881784099972</v>
      </c>
      <c r="H27" s="127">
        <v>2174.7804014050025</v>
      </c>
      <c r="I27" s="127">
        <v>1420.9773552560007</v>
      </c>
      <c r="J27" s="127">
        <v>414.79547105799992</v>
      </c>
      <c r="K27" s="127">
        <v>593.76517047299978</v>
      </c>
      <c r="L27" s="127">
        <v>129.90909824800002</v>
      </c>
      <c r="M27" s="127">
        <v>7024.2200018980257</v>
      </c>
      <c r="N27" s="127">
        <v>306.92424854000001</v>
      </c>
      <c r="O27" s="127">
        <v>19222.099364389043</v>
      </c>
    </row>
    <row r="28" spans="1:15" x14ac:dyDescent="0.2">
      <c r="A28" s="18" t="s">
        <v>55</v>
      </c>
      <c r="B28" s="18">
        <v>2016</v>
      </c>
      <c r="C28" s="127">
        <v>1534.3122669329982</v>
      </c>
      <c r="D28" s="127">
        <v>535.78880638099963</v>
      </c>
      <c r="E28" s="127">
        <v>415.92418690800002</v>
      </c>
      <c r="F28" s="127">
        <v>3042.4350011719948</v>
      </c>
      <c r="G28" s="127">
        <v>378.75089983399994</v>
      </c>
      <c r="H28" s="127">
        <v>1872.2256234199979</v>
      </c>
      <c r="I28" s="127">
        <v>1694.9602775829981</v>
      </c>
      <c r="J28" s="127">
        <v>388.84295859099979</v>
      </c>
      <c r="K28" s="127">
        <v>563.80505204399969</v>
      </c>
      <c r="L28" s="127">
        <v>118.91877168499994</v>
      </c>
      <c r="M28" s="127">
        <v>6044.5469049810181</v>
      </c>
      <c r="N28" s="127">
        <v>410.84837381199981</v>
      </c>
      <c r="O28" s="127">
        <v>17001.359123344006</v>
      </c>
    </row>
    <row r="29" spans="1:15" x14ac:dyDescent="0.2">
      <c r="A29" s="18" t="s">
        <v>55</v>
      </c>
      <c r="B29" s="18">
        <v>2017</v>
      </c>
      <c r="C29" s="127">
        <v>1485.3460626710041</v>
      </c>
      <c r="D29" s="127">
        <v>459.83526769599979</v>
      </c>
      <c r="E29" s="127">
        <v>491.90016223399994</v>
      </c>
      <c r="F29" s="127">
        <v>2706.786971185009</v>
      </c>
      <c r="G29" s="127">
        <v>359.73542993499973</v>
      </c>
      <c r="H29" s="127">
        <v>1706.3660302180033</v>
      </c>
      <c r="I29" s="127">
        <v>1893.0365655860037</v>
      </c>
      <c r="J29" s="127">
        <v>318.89017846399992</v>
      </c>
      <c r="K29" s="127">
        <v>514.81030825199991</v>
      </c>
      <c r="L29" s="127">
        <v>79.955073007999985</v>
      </c>
      <c r="M29" s="127">
        <v>4981.7885935229979</v>
      </c>
      <c r="N29" s="127">
        <v>426.8702109109999</v>
      </c>
      <c r="O29" s="127">
        <v>15425.320853683015</v>
      </c>
    </row>
    <row r="30" spans="1:15" x14ac:dyDescent="0.2">
      <c r="A30" s="18" t="s">
        <v>55</v>
      </c>
      <c r="B30" s="18">
        <v>2018</v>
      </c>
      <c r="C30" s="127">
        <v>1220.2215843520003</v>
      </c>
      <c r="D30" s="127">
        <v>282.73278268799987</v>
      </c>
      <c r="E30" s="127">
        <v>495.87800949000018</v>
      </c>
      <c r="F30" s="127">
        <v>1967.8498037560032</v>
      </c>
      <c r="G30" s="127">
        <v>285.80830062400003</v>
      </c>
      <c r="H30" s="127">
        <v>1450.2215843660017</v>
      </c>
      <c r="I30" s="127">
        <v>1911.6871497360039</v>
      </c>
      <c r="J30" s="127">
        <v>301.84896412800003</v>
      </c>
      <c r="K30" s="127">
        <v>404.79668248000024</v>
      </c>
      <c r="L30" s="127">
        <v>71.959336495999992</v>
      </c>
      <c r="M30" s="127">
        <v>4031.8157889570148</v>
      </c>
      <c r="N30" s="127">
        <v>306.96514556799997</v>
      </c>
      <c r="O30" s="127">
        <v>12731.785132641024</v>
      </c>
    </row>
    <row r="31" spans="1:15" x14ac:dyDescent="0.2">
      <c r="A31" s="18" t="s">
        <v>55</v>
      </c>
      <c r="B31" s="18">
        <v>2019</v>
      </c>
      <c r="C31" s="127">
        <v>1505.0628434359987</v>
      </c>
      <c r="D31" s="127">
        <v>262.86691267800006</v>
      </c>
      <c r="E31" s="127">
        <v>592.85027675899994</v>
      </c>
      <c r="F31" s="127">
        <v>1554.1515683139994</v>
      </c>
      <c r="G31" s="127">
        <v>231.86691267700002</v>
      </c>
      <c r="H31" s="127">
        <v>1402.2347478640004</v>
      </c>
      <c r="I31" s="127">
        <v>2092.8521217970024</v>
      </c>
      <c r="J31" s="127">
        <v>290.83364084900006</v>
      </c>
      <c r="K31" s="127">
        <v>310.86691267900005</v>
      </c>
      <c r="L31" s="127">
        <v>49.950092254000005</v>
      </c>
      <c r="M31" s="127">
        <v>2887.4750410310053</v>
      </c>
      <c r="N31" s="127">
        <v>345.91682042500003</v>
      </c>
      <c r="O31" s="127">
        <v>11526.927890763005</v>
      </c>
    </row>
    <row r="32" spans="1:15" x14ac:dyDescent="0.2">
      <c r="A32" s="18" t="s">
        <v>55</v>
      </c>
      <c r="B32" s="18">
        <v>2020</v>
      </c>
      <c r="C32" s="127">
        <v>1472.3946106700016</v>
      </c>
      <c r="D32" s="127">
        <v>207.90343482999992</v>
      </c>
      <c r="E32" s="127">
        <v>633.91457697500005</v>
      </c>
      <c r="F32" s="127">
        <v>1101.6694499949995</v>
      </c>
      <c r="G32" s="127">
        <v>161.90714887499999</v>
      </c>
      <c r="H32" s="127">
        <v>1224.6323095850007</v>
      </c>
      <c r="I32" s="127">
        <v>1723.2163365310028</v>
      </c>
      <c r="J32" s="127">
        <v>245.90343482999995</v>
      </c>
      <c r="K32" s="127">
        <v>351.84029606500008</v>
      </c>
      <c r="L32" s="127">
        <v>39.988857865</v>
      </c>
      <c r="M32" s="127">
        <v>1877.3500421410033</v>
      </c>
      <c r="N32" s="127">
        <v>305.922005055</v>
      </c>
      <c r="O32" s="127">
        <v>9346.6425034170061</v>
      </c>
    </row>
    <row r="33" spans="1:15" x14ac:dyDescent="0.2">
      <c r="A33" s="18" t="s">
        <v>55</v>
      </c>
      <c r="B33" s="18">
        <v>2021</v>
      </c>
      <c r="C33" s="127">
        <v>1515.0601761470004</v>
      </c>
      <c r="D33" s="127">
        <v>207.85579422299986</v>
      </c>
      <c r="E33" s="127">
        <v>524.88562990299988</v>
      </c>
      <c r="F33" s="127">
        <v>723.6320266380003</v>
      </c>
      <c r="G33" s="127">
        <v>128.92043819199995</v>
      </c>
      <c r="H33" s="127">
        <v>943.60716357800118</v>
      </c>
      <c r="I33" s="127">
        <v>1710.9458060479978</v>
      </c>
      <c r="J33" s="127">
        <v>229.8806572879999</v>
      </c>
      <c r="K33" s="127">
        <v>310.8856299009999</v>
      </c>
      <c r="L33" s="127">
        <v>31.995027387</v>
      </c>
      <c r="M33" s="127">
        <v>1696.1198474999994</v>
      </c>
      <c r="N33" s="127">
        <v>286.86573944499986</v>
      </c>
      <c r="O33" s="127">
        <v>8310.6539362499989</v>
      </c>
    </row>
    <row r="34" spans="1:15" x14ac:dyDescent="0.2">
      <c r="A34" s="18" t="s">
        <v>55</v>
      </c>
      <c r="B34" s="18">
        <v>2022</v>
      </c>
      <c r="C34" s="127">
        <v>1605.6213332400041</v>
      </c>
      <c r="D34" s="127">
        <v>193.81336825099987</v>
      </c>
      <c r="E34" s="127">
        <v>446.8254090129999</v>
      </c>
      <c r="F34" s="127">
        <v>906.43408438099948</v>
      </c>
      <c r="G34" s="127">
        <v>184.86153128399994</v>
      </c>
      <c r="H34" s="127">
        <v>769.65081802299972</v>
      </c>
      <c r="I34" s="127">
        <v>1670.6875574000071</v>
      </c>
      <c r="J34" s="127">
        <v>260.83744976799989</v>
      </c>
      <c r="K34" s="127">
        <v>374.70500142999975</v>
      </c>
      <c r="L34" s="127">
        <v>19.987959242000002</v>
      </c>
      <c r="M34" s="127">
        <v>1796.7116389150069</v>
      </c>
      <c r="N34" s="127">
        <v>330.89163317899988</v>
      </c>
      <c r="O34" s="127">
        <v>8561.0277841260158</v>
      </c>
    </row>
    <row r="35" spans="1:15" x14ac:dyDescent="0.2">
      <c r="A35" s="18" t="s">
        <v>55</v>
      </c>
      <c r="B35" s="18">
        <v>2023</v>
      </c>
      <c r="C35" s="89">
        <v>1457.9271539599981</v>
      </c>
      <c r="D35" s="89">
        <v>198.87172492999991</v>
      </c>
      <c r="E35" s="89">
        <v>544.83674083500023</v>
      </c>
      <c r="F35" s="89">
        <v>1112.5510372550004</v>
      </c>
      <c r="G35" s="89">
        <v>182.86589424499994</v>
      </c>
      <c r="H35" s="89">
        <v>812.73178850000079</v>
      </c>
      <c r="I35" s="89">
        <v>1382.3994394549984</v>
      </c>
      <c r="J35" s="89">
        <v>279.90670903999995</v>
      </c>
      <c r="K35" s="89">
        <v>467.65598958500027</v>
      </c>
      <c r="L35" s="89">
        <v>18.976677260000002</v>
      </c>
      <c r="M35" s="89">
        <v>1648.1545506749985</v>
      </c>
      <c r="N35" s="89">
        <v>322.95335451999995</v>
      </c>
      <c r="O35" s="127">
        <v>8429.8310602599959</v>
      </c>
    </row>
    <row r="36" spans="1:15" x14ac:dyDescent="0.2">
      <c r="A36" s="108" t="s">
        <v>55</v>
      </c>
      <c r="B36" s="108">
        <v>2024</v>
      </c>
      <c r="C36" s="110">
        <v>1386.8934089600023</v>
      </c>
      <c r="D36" s="110">
        <v>225.8638952230001</v>
      </c>
      <c r="E36" s="110">
        <v>606.90531841300026</v>
      </c>
      <c r="F36" s="110">
        <v>1118.5739328660011</v>
      </c>
      <c r="G36" s="110">
        <v>156.917153611</v>
      </c>
      <c r="H36" s="110">
        <v>640.79288403400039</v>
      </c>
      <c r="I36" s="110">
        <v>1395.4082400860011</v>
      </c>
      <c r="J36" s="110">
        <v>290.92307121200008</v>
      </c>
      <c r="K36" s="110">
        <v>438.69228484900043</v>
      </c>
      <c r="L36" s="110">
        <v>20.988164802</v>
      </c>
      <c r="M36" s="110">
        <v>1468.1952065170017</v>
      </c>
      <c r="N36" s="110">
        <v>359.92307121300013</v>
      </c>
      <c r="O36" s="128">
        <v>8110.0766317860071</v>
      </c>
    </row>
    <row r="37" spans="1:15" x14ac:dyDescent="0.2">
      <c r="A37" s="107" t="s">
        <v>52</v>
      </c>
      <c r="B37" s="18">
        <v>2014</v>
      </c>
      <c r="C37" s="19">
        <v>7.3265911888325208E-2</v>
      </c>
      <c r="D37" s="19">
        <v>2.5584171825715197E-2</v>
      </c>
      <c r="E37" s="19">
        <v>2.9542080315525236E-2</v>
      </c>
      <c r="F37" s="19">
        <v>0.2275532128318426</v>
      </c>
      <c r="G37" s="19">
        <v>2.2517682290838947E-2</v>
      </c>
      <c r="H37" s="19">
        <v>0.13068584295578589</v>
      </c>
      <c r="I37" s="19">
        <v>5.680896410896788E-2</v>
      </c>
      <c r="J37" s="19">
        <v>2.0598189994194379E-2</v>
      </c>
      <c r="K37" s="19">
        <v>3.0949979675911881E-2</v>
      </c>
      <c r="L37" s="19">
        <v>6.161612372538634E-3</v>
      </c>
      <c r="M37" s="19">
        <v>0.36316325950195905</v>
      </c>
      <c r="N37" s="19">
        <v>1.3169092238395177E-2</v>
      </c>
      <c r="O37" s="19">
        <v>1</v>
      </c>
    </row>
    <row r="38" spans="1:15" x14ac:dyDescent="0.2">
      <c r="A38" s="107" t="s">
        <v>52</v>
      </c>
      <c r="B38" s="18">
        <v>2015</v>
      </c>
      <c r="C38" s="19">
        <v>7.9493418087820247E-2</v>
      </c>
      <c r="D38" s="19">
        <v>3.0212227812737562E-2</v>
      </c>
      <c r="E38" s="19">
        <v>2.7667413509695146E-2</v>
      </c>
      <c r="F38" s="19">
        <v>0.20853602542093719</v>
      </c>
      <c r="G38" s="19">
        <v>2.6408604399446367E-2</v>
      </c>
      <c r="H38" s="19">
        <v>0.11313958793876654</v>
      </c>
      <c r="I38" s="19">
        <v>7.39241499234215E-2</v>
      </c>
      <c r="J38" s="19">
        <v>2.1579093063396192E-2</v>
      </c>
      <c r="K38" s="19">
        <v>3.088971496906379E-2</v>
      </c>
      <c r="L38" s="19">
        <v>6.7583199829187365E-3</v>
      </c>
      <c r="M38" s="19">
        <v>0.36542418539939142</v>
      </c>
      <c r="N38" s="19">
        <v>1.5967259492405361E-2</v>
      </c>
      <c r="O38" s="19">
        <v>1</v>
      </c>
    </row>
    <row r="39" spans="1:15" x14ac:dyDescent="0.2">
      <c r="A39" s="107" t="s">
        <v>52</v>
      </c>
      <c r="B39" s="18">
        <v>2016</v>
      </c>
      <c r="C39" s="19">
        <v>9.0246447698777488E-2</v>
      </c>
      <c r="D39" s="19">
        <v>3.151446907825891E-2</v>
      </c>
      <c r="E39" s="19">
        <v>2.4464172769393961E-2</v>
      </c>
      <c r="F39" s="19">
        <v>0.178952457806419</v>
      </c>
      <c r="G39" s="19">
        <v>2.2277683630242805E-2</v>
      </c>
      <c r="H39" s="19">
        <v>0.1101221149342882</v>
      </c>
      <c r="I39" s="19">
        <v>9.9695575235258932E-2</v>
      </c>
      <c r="J39" s="19">
        <v>2.2871286687726769E-2</v>
      </c>
      <c r="K39" s="19">
        <v>3.3162351783385224E-2</v>
      </c>
      <c r="L39" s="19">
        <v>6.9946626515121658E-3</v>
      </c>
      <c r="M39" s="19">
        <v>0.35553315832740984</v>
      </c>
      <c r="N39" s="19">
        <v>2.4165619397326737E-2</v>
      </c>
      <c r="O39" s="19">
        <v>1</v>
      </c>
    </row>
    <row r="40" spans="1:15" x14ac:dyDescent="0.2">
      <c r="A40" s="107" t="s">
        <v>52</v>
      </c>
      <c r="B40" s="18">
        <v>2017</v>
      </c>
      <c r="C40" s="19">
        <v>9.6292717458538735E-2</v>
      </c>
      <c r="D40" s="19">
        <v>2.981041834123065E-2</v>
      </c>
      <c r="E40" s="19">
        <v>3.1889136498353732E-2</v>
      </c>
      <c r="F40" s="19">
        <v>0.17547686669601592</v>
      </c>
      <c r="G40" s="19">
        <v>2.3321098688790499E-2</v>
      </c>
      <c r="H40" s="19">
        <v>0.11062110450756582</v>
      </c>
      <c r="I40" s="19">
        <v>0.12272267031217145</v>
      </c>
      <c r="J40" s="19">
        <v>2.0673163397302064E-2</v>
      </c>
      <c r="K40" s="19">
        <v>3.3374366286136707E-2</v>
      </c>
      <c r="L40" s="19">
        <v>5.1833653099610938E-3</v>
      </c>
      <c r="M40" s="19">
        <v>0.32296174846395659</v>
      </c>
      <c r="N40" s="19">
        <v>2.7673344039976878E-2</v>
      </c>
      <c r="O40" s="19">
        <v>1</v>
      </c>
    </row>
    <row r="41" spans="1:15" x14ac:dyDescent="0.2">
      <c r="A41" s="107" t="s">
        <v>52</v>
      </c>
      <c r="B41" s="18">
        <v>2018</v>
      </c>
      <c r="C41" s="19">
        <v>9.5840573151338052E-2</v>
      </c>
      <c r="D41" s="19">
        <v>2.2206845288579816E-2</v>
      </c>
      <c r="E41" s="19">
        <v>3.8948034727565146E-2</v>
      </c>
      <c r="F41" s="19">
        <v>0.15456197094553081</v>
      </c>
      <c r="G41" s="19">
        <v>2.2448407481466291E-2</v>
      </c>
      <c r="H41" s="19">
        <v>0.1139055968395199</v>
      </c>
      <c r="I41" s="19">
        <v>0.1501507549663974</v>
      </c>
      <c r="J41" s="19">
        <v>2.3708298638667479E-2</v>
      </c>
      <c r="K41" s="19">
        <v>3.1794181119362878E-2</v>
      </c>
      <c r="L41" s="19">
        <v>5.6519439926389237E-3</v>
      </c>
      <c r="M41" s="19">
        <v>0.31667325099765276</v>
      </c>
      <c r="N41" s="19">
        <v>2.4110141851280562E-2</v>
      </c>
      <c r="O41" s="19">
        <v>1</v>
      </c>
    </row>
    <row r="42" spans="1:15" x14ac:dyDescent="0.2">
      <c r="A42" s="107" t="s">
        <v>52</v>
      </c>
      <c r="B42" s="18">
        <v>2019</v>
      </c>
      <c r="C42" s="19">
        <v>0.13056929458559957</v>
      </c>
      <c r="D42" s="19">
        <v>2.2804594178874493E-2</v>
      </c>
      <c r="E42" s="19">
        <v>5.1431767629437061E-2</v>
      </c>
      <c r="F42" s="19">
        <v>0.13482790757799432</v>
      </c>
      <c r="G42" s="19">
        <v>2.0115239279218912E-2</v>
      </c>
      <c r="H42" s="19">
        <v>0.12164860933915167</v>
      </c>
      <c r="I42" s="19">
        <v>0.1815620034783153</v>
      </c>
      <c r="J42" s="19">
        <v>2.5230802483119277E-2</v>
      </c>
      <c r="K42" s="19">
        <v>2.6968756604100069E-2</v>
      </c>
      <c r="L42" s="19">
        <v>4.3333395270067614E-3</v>
      </c>
      <c r="M42" s="19">
        <v>0.25049823061223936</v>
      </c>
      <c r="N42" s="19">
        <v>3.00094547049433E-2</v>
      </c>
      <c r="O42" s="19">
        <v>1</v>
      </c>
    </row>
    <row r="43" spans="1:15" x14ac:dyDescent="0.2">
      <c r="A43" s="107" t="s">
        <v>52</v>
      </c>
      <c r="B43" s="18">
        <v>2020</v>
      </c>
      <c r="C43" s="19">
        <v>0.15753192765548849</v>
      </c>
      <c r="D43" s="19">
        <v>2.2243648963142994E-2</v>
      </c>
      <c r="E43" s="19">
        <v>6.7822704970608369E-2</v>
      </c>
      <c r="F43" s="19">
        <v>0.11786793488594904</v>
      </c>
      <c r="G43" s="19">
        <v>1.732249295036254E-2</v>
      </c>
      <c r="H43" s="19">
        <v>0.13102376699839452</v>
      </c>
      <c r="I43" s="19">
        <v>0.18436741705922935</v>
      </c>
      <c r="J43" s="19">
        <v>2.6309280015802572E-2</v>
      </c>
      <c r="K43" s="19">
        <v>3.7643495612073752E-2</v>
      </c>
      <c r="L43" s="19">
        <v>4.2784195341140537E-3</v>
      </c>
      <c r="M43" s="19">
        <v>0.20085822705369008</v>
      </c>
      <c r="N43" s="19">
        <v>3.2730684301144397E-2</v>
      </c>
      <c r="O43" s="19">
        <v>1</v>
      </c>
    </row>
    <row r="44" spans="1:15" x14ac:dyDescent="0.2">
      <c r="A44" s="107" t="s">
        <v>52</v>
      </c>
      <c r="B44" s="18">
        <v>2021</v>
      </c>
      <c r="C44" s="19">
        <v>0.18230336478559211</v>
      </c>
      <c r="D44" s="19">
        <v>2.5010762789238489E-2</v>
      </c>
      <c r="E44" s="19">
        <v>6.315816227330999E-2</v>
      </c>
      <c r="F44" s="19">
        <v>8.707281426815415E-2</v>
      </c>
      <c r="G44" s="19">
        <v>1.5512670745398945E-2</v>
      </c>
      <c r="H44" s="19">
        <v>0.11354186695972367</v>
      </c>
      <c r="I44" s="19">
        <v>0.20587378793202701</v>
      </c>
      <c r="J44" s="19">
        <v>2.7660958939138371E-2</v>
      </c>
      <c r="K44" s="19">
        <v>3.7408082719574805E-2</v>
      </c>
      <c r="L44" s="19">
        <v>3.8498808436050773E-3</v>
      </c>
      <c r="M44" s="19">
        <v>0.20408981778217761</v>
      </c>
      <c r="N44" s="19">
        <v>3.451782996205973E-2</v>
      </c>
      <c r="O44" s="19">
        <v>1</v>
      </c>
    </row>
    <row r="45" spans="1:15" x14ac:dyDescent="0.2">
      <c r="A45" s="107" t="s">
        <v>52</v>
      </c>
      <c r="B45" s="18">
        <v>2022</v>
      </c>
      <c r="C45" s="19">
        <v>0.18755006685262379</v>
      </c>
      <c r="D45" s="19">
        <v>2.2639030398940121E-2</v>
      </c>
      <c r="E45" s="19">
        <v>5.2192963307689549E-2</v>
      </c>
      <c r="F45" s="19">
        <v>0.10587911956806435</v>
      </c>
      <c r="G45" s="19">
        <v>2.1593380601657775E-2</v>
      </c>
      <c r="H45" s="19">
        <v>8.9901684404073257E-2</v>
      </c>
      <c r="I45" s="19">
        <v>0.19515034871138026</v>
      </c>
      <c r="J45" s="19">
        <v>3.0468006452642117E-2</v>
      </c>
      <c r="K45" s="19">
        <v>4.3768693535229886E-2</v>
      </c>
      <c r="L45" s="19">
        <v>2.3347616368051007E-3</v>
      </c>
      <c r="M45" s="19">
        <v>0.20987102065554514</v>
      </c>
      <c r="N45" s="19">
        <v>3.8650923875348707E-2</v>
      </c>
      <c r="O45" s="19">
        <v>1</v>
      </c>
    </row>
    <row r="46" spans="1:15" x14ac:dyDescent="0.2">
      <c r="A46" s="107" t="s">
        <v>52</v>
      </c>
      <c r="B46" s="18">
        <v>2023</v>
      </c>
      <c r="C46" s="19">
        <v>0.17294856131019928</v>
      </c>
      <c r="D46" s="19">
        <v>2.3591424728251462E-2</v>
      </c>
      <c r="E46" s="19">
        <v>6.4631988107504992E-2</v>
      </c>
      <c r="F46" s="19">
        <v>0.13197785688728697</v>
      </c>
      <c r="G46" s="19">
        <v>2.1692711625867379E-2</v>
      </c>
      <c r="H46" s="19">
        <v>9.6411396941439326E-2</v>
      </c>
      <c r="I46" s="19">
        <v>0.16398898501915671</v>
      </c>
      <c r="J46" s="19">
        <v>3.3204308252337264E-2</v>
      </c>
      <c r="K46" s="19">
        <v>5.547631811859545E-2</v>
      </c>
      <c r="L46" s="19">
        <v>2.2511337563406301E-3</v>
      </c>
      <c r="M46" s="19">
        <v>0.19551454102618346</v>
      </c>
      <c r="N46" s="19">
        <v>3.8310774226837152E-2</v>
      </c>
      <c r="O46" s="19">
        <v>1</v>
      </c>
    </row>
    <row r="47" spans="1:15" x14ac:dyDescent="0.2">
      <c r="A47" s="107" t="s">
        <v>52</v>
      </c>
      <c r="B47" s="108">
        <v>2024</v>
      </c>
      <c r="C47" s="19">
        <v>0.17100866883604027</v>
      </c>
      <c r="D47" s="19">
        <v>2.7849785578815203E-2</v>
      </c>
      <c r="E47" s="19">
        <v>7.4833487520246419E-2</v>
      </c>
      <c r="F47" s="19">
        <v>0.13792396590704814</v>
      </c>
      <c r="G47" s="19">
        <v>1.9348418114323487E-2</v>
      </c>
      <c r="H47" s="19">
        <v>7.9011939483102575E-2</v>
      </c>
      <c r="I47" s="19">
        <v>0.17205857644019615</v>
      </c>
      <c r="J47" s="19">
        <v>3.5871802995273643E-2</v>
      </c>
      <c r="K47" s="19">
        <v>5.4092249033705034E-2</v>
      </c>
      <c r="L47" s="19">
        <v>2.5879120204290807E-3</v>
      </c>
      <c r="M47" s="19">
        <v>0.18103345667076326</v>
      </c>
      <c r="N47" s="19">
        <v>4.4379737400056796E-2</v>
      </c>
      <c r="O47" s="19">
        <v>1</v>
      </c>
    </row>
    <row r="49" spans="3:14" x14ac:dyDescent="0.2">
      <c r="C49" s="140"/>
      <c r="D49" s="140"/>
      <c r="E49" s="140"/>
      <c r="F49" s="140"/>
      <c r="G49" s="140"/>
      <c r="H49" s="140"/>
      <c r="I49" s="140"/>
      <c r="J49" s="140"/>
      <c r="K49" s="140"/>
      <c r="L49" s="140"/>
      <c r="M49" s="140"/>
      <c r="N49" s="140"/>
    </row>
    <row r="51" spans="3:14" x14ac:dyDescent="0.2">
      <c r="C51" s="140"/>
      <c r="D51" s="140"/>
      <c r="E51" s="140"/>
      <c r="F51" s="140"/>
      <c r="G51" s="140"/>
      <c r="H51" s="140"/>
      <c r="I51" s="140"/>
      <c r="J51" s="140"/>
      <c r="K51" s="140"/>
      <c r="L51" s="140"/>
      <c r="M51" s="140"/>
      <c r="N51" s="140"/>
    </row>
    <row r="52" spans="3:14" x14ac:dyDescent="0.2">
      <c r="C52" s="205"/>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3E7AF-D6F9-4AE9-93F6-BC048F866FA0}">
  <dimension ref="A1:O81"/>
  <sheetViews>
    <sheetView zoomScaleNormal="100" workbookViewId="0">
      <pane xSplit="2" ySplit="4" topLeftCell="C5" activePane="bottomRight" state="frozen"/>
      <selection pane="topRight" activeCell="C1" sqref="C1"/>
      <selection pane="bottomLeft" activeCell="A4" sqref="A4"/>
      <selection pane="bottomRight" activeCell="C5" sqref="C5"/>
    </sheetView>
  </sheetViews>
  <sheetFormatPr defaultColWidth="8.6640625" defaultRowHeight="15" x14ac:dyDescent="0.2"/>
  <cols>
    <col min="1" max="2" width="15.5546875" customWidth="1"/>
    <col min="3" max="3" width="11.44140625" customWidth="1"/>
    <col min="4" max="15" width="11.33203125" customWidth="1"/>
  </cols>
  <sheetData>
    <row r="1" spans="1:15" ht="15.75" x14ac:dyDescent="0.2">
      <c r="A1" s="82" t="s">
        <v>317</v>
      </c>
      <c r="B1" s="82"/>
      <c r="C1" s="78"/>
      <c r="D1" s="78"/>
      <c r="E1" s="78"/>
      <c r="F1" s="78"/>
      <c r="G1" s="78"/>
      <c r="H1" s="78"/>
      <c r="I1" s="78"/>
      <c r="J1" s="78"/>
      <c r="K1" s="78"/>
      <c r="L1" s="78"/>
      <c r="M1" s="78"/>
      <c r="N1" s="78"/>
      <c r="O1" s="78"/>
    </row>
    <row r="2" spans="1:15" ht="15.75" x14ac:dyDescent="0.2">
      <c r="A2" s="83" t="s">
        <v>53</v>
      </c>
      <c r="B2" s="82"/>
      <c r="C2" s="78"/>
      <c r="D2" s="78"/>
      <c r="E2" s="78"/>
      <c r="F2" s="78"/>
      <c r="G2" s="78"/>
      <c r="H2" s="78"/>
      <c r="I2" s="78"/>
      <c r="J2" s="78"/>
      <c r="K2" s="78"/>
      <c r="L2" s="78"/>
      <c r="M2" s="78"/>
      <c r="N2" s="78"/>
      <c r="O2" s="78"/>
    </row>
    <row r="3" spans="1:15" x14ac:dyDescent="0.2">
      <c r="A3" s="268" t="s">
        <v>321</v>
      </c>
      <c r="B3" s="83"/>
      <c r="C3" s="78"/>
      <c r="D3" s="78"/>
      <c r="E3" s="78"/>
      <c r="F3" s="78"/>
      <c r="G3" s="78"/>
      <c r="H3" s="78"/>
      <c r="I3" s="78"/>
      <c r="J3" s="78"/>
      <c r="K3" s="78"/>
      <c r="L3" s="78"/>
      <c r="M3" s="78"/>
      <c r="N3" s="78"/>
      <c r="O3" s="78"/>
    </row>
    <row r="4" spans="1:15" ht="57" customHeight="1" x14ac:dyDescent="0.2">
      <c r="A4" s="21" t="s">
        <v>54</v>
      </c>
      <c r="B4" s="21" t="s">
        <v>37</v>
      </c>
      <c r="C4" s="81" t="s">
        <v>38</v>
      </c>
      <c r="D4" s="81" t="s">
        <v>39</v>
      </c>
      <c r="E4" s="81" t="s">
        <v>40</v>
      </c>
      <c r="F4" s="81" t="s">
        <v>41</v>
      </c>
      <c r="G4" s="81" t="s">
        <v>42</v>
      </c>
      <c r="H4" s="81" t="s">
        <v>43</v>
      </c>
      <c r="I4" s="81" t="s">
        <v>44</v>
      </c>
      <c r="J4" s="81" t="s">
        <v>45</v>
      </c>
      <c r="K4" s="81" t="s">
        <v>46</v>
      </c>
      <c r="L4" s="81" t="s">
        <v>47</v>
      </c>
      <c r="M4" s="81" t="s">
        <v>48</v>
      </c>
      <c r="N4" s="81" t="s">
        <v>49</v>
      </c>
      <c r="O4" s="81" t="s">
        <v>283</v>
      </c>
    </row>
    <row r="5" spans="1:15" x14ac:dyDescent="0.2">
      <c r="A5" s="18" t="s">
        <v>56</v>
      </c>
      <c r="B5" s="18">
        <v>2014</v>
      </c>
      <c r="C5" s="133">
        <v>121.87216433499999</v>
      </c>
      <c r="D5" s="133">
        <v>43.944071896999993</v>
      </c>
      <c r="E5" s="133">
        <v>27.984020542</v>
      </c>
      <c r="F5" s="133">
        <v>308.73633893400012</v>
      </c>
      <c r="G5" s="133">
        <v>70.888143792999998</v>
      </c>
      <c r="H5" s="133">
        <v>14.984020542</v>
      </c>
      <c r="I5" s="133">
        <v>116.85618487599999</v>
      </c>
      <c r="J5" s="133">
        <v>36.960051355000004</v>
      </c>
      <c r="K5" s="133">
        <v>21.984020542</v>
      </c>
      <c r="L5" s="133">
        <v>2</v>
      </c>
      <c r="M5" s="133">
        <v>566.57654434700032</v>
      </c>
      <c r="N5" s="133">
        <v>3</v>
      </c>
      <c r="O5" s="133">
        <v>1335.7855611630005</v>
      </c>
    </row>
    <row r="6" spans="1:15" x14ac:dyDescent="0.2">
      <c r="A6" s="18" t="s">
        <v>56</v>
      </c>
      <c r="B6" s="18">
        <v>2015</v>
      </c>
      <c r="C6" s="133">
        <v>124.90909824800005</v>
      </c>
      <c r="D6" s="133">
        <v>35.969699415999997</v>
      </c>
      <c r="E6" s="133">
        <v>19.984849707999999</v>
      </c>
      <c r="F6" s="133">
        <v>252.78032076500008</v>
      </c>
      <c r="G6" s="133">
        <v>88.909098247000031</v>
      </c>
      <c r="H6" s="133">
        <v>14.984849707999999</v>
      </c>
      <c r="I6" s="133">
        <v>156.79547104800008</v>
      </c>
      <c r="J6" s="133">
        <v>30</v>
      </c>
      <c r="K6" s="133">
        <v>10</v>
      </c>
      <c r="L6" s="133">
        <v>6</v>
      </c>
      <c r="M6" s="133">
        <v>532.62124269499975</v>
      </c>
      <c r="N6" s="133">
        <v>1</v>
      </c>
      <c r="O6" s="133">
        <v>1273.9546298350001</v>
      </c>
    </row>
    <row r="7" spans="1:15" x14ac:dyDescent="0.2">
      <c r="A7" s="18" t="s">
        <v>56</v>
      </c>
      <c r="B7" s="18">
        <v>2016</v>
      </c>
      <c r="C7" s="133">
        <v>124.92960212699998</v>
      </c>
      <c r="D7" s="133">
        <v>32.983754337000001</v>
      </c>
      <c r="E7" s="133">
        <v>20.994584779</v>
      </c>
      <c r="F7" s="133">
        <v>191.86461947500001</v>
      </c>
      <c r="G7" s="133">
        <v>51.951263011000002</v>
      </c>
      <c r="H7" s="133">
        <v>12.983754337000001</v>
      </c>
      <c r="I7" s="133">
        <v>189.77797594300003</v>
      </c>
      <c r="J7" s="133">
        <v>29.983754337000001</v>
      </c>
      <c r="K7" s="133">
        <v>13.989169558</v>
      </c>
      <c r="L7" s="133">
        <v>2</v>
      </c>
      <c r="M7" s="133">
        <v>444.74006939699984</v>
      </c>
      <c r="N7" s="133">
        <v>2.9945847790000002</v>
      </c>
      <c r="O7" s="133">
        <v>1119.1931320799999</v>
      </c>
    </row>
    <row r="8" spans="1:15" x14ac:dyDescent="0.2">
      <c r="A8" s="18" t="s">
        <v>56</v>
      </c>
      <c r="B8" s="18">
        <v>2017</v>
      </c>
      <c r="C8" s="133">
        <v>106.95008111999998</v>
      </c>
      <c r="D8" s="133">
        <v>17.995008112000001</v>
      </c>
      <c r="E8" s="133">
        <v>23</v>
      </c>
      <c r="F8" s="133">
        <v>152.88019468799993</v>
      </c>
      <c r="G8" s="133">
        <v>56.965056784000005</v>
      </c>
      <c r="H8" s="133">
        <v>5.9900162239999997</v>
      </c>
      <c r="I8" s="133">
        <v>184.73542993299992</v>
      </c>
      <c r="J8" s="133">
        <v>32.970048672000004</v>
      </c>
      <c r="K8" s="133">
        <v>6.9950081119999998</v>
      </c>
      <c r="L8" s="133">
        <v>0.99500811199999994</v>
      </c>
      <c r="M8" s="133">
        <v>318.80531636799981</v>
      </c>
      <c r="N8" s="133">
        <v>2</v>
      </c>
      <c r="O8" s="133">
        <v>910.28116812499979</v>
      </c>
    </row>
    <row r="9" spans="1:15" x14ac:dyDescent="0.2">
      <c r="A9" s="18" t="s">
        <v>56</v>
      </c>
      <c r="B9" s="18">
        <v>2018</v>
      </c>
      <c r="C9" s="133">
        <v>56.918672992000012</v>
      </c>
      <c r="D9" s="133">
        <v>18.965145568000001</v>
      </c>
      <c r="E9" s="133">
        <v>9</v>
      </c>
      <c r="F9" s="133">
        <v>92.895436703999991</v>
      </c>
      <c r="G9" s="133">
        <v>38.970954640000002</v>
      </c>
      <c r="H9" s="133">
        <v>4.9825727840000003</v>
      </c>
      <c r="I9" s="133">
        <v>177.70954639999991</v>
      </c>
      <c r="J9" s="133">
        <v>12.994190928</v>
      </c>
      <c r="K9" s="133">
        <v>3.9941909280000001</v>
      </c>
      <c r="L9" s="133">
        <v>2</v>
      </c>
      <c r="M9" s="133">
        <v>218.81991876799989</v>
      </c>
      <c r="N9" s="266">
        <v>0</v>
      </c>
      <c r="O9" s="133">
        <v>637.25062971199986</v>
      </c>
    </row>
    <row r="10" spans="1:15" x14ac:dyDescent="0.2">
      <c r="A10" s="18" t="s">
        <v>56</v>
      </c>
      <c r="B10" s="18">
        <v>2019</v>
      </c>
      <c r="C10" s="133">
        <v>74.911275120000028</v>
      </c>
      <c r="D10" s="133">
        <v>8.9833640849999998</v>
      </c>
      <c r="E10" s="133">
        <v>7.9944546949999999</v>
      </c>
      <c r="F10" s="133">
        <v>77.905729814000026</v>
      </c>
      <c r="G10" s="133">
        <v>32.983364084000002</v>
      </c>
      <c r="H10" s="133">
        <v>4</v>
      </c>
      <c r="I10" s="133">
        <v>201.77264248900005</v>
      </c>
      <c r="J10" s="133">
        <v>15.972273475</v>
      </c>
      <c r="K10" s="133">
        <v>1</v>
      </c>
      <c r="L10" s="266">
        <v>0</v>
      </c>
      <c r="M10" s="133">
        <v>164.88354859400005</v>
      </c>
      <c r="N10" s="266">
        <v>0</v>
      </c>
      <c r="O10" s="133">
        <v>590.40665235600022</v>
      </c>
    </row>
    <row r="11" spans="1:15" x14ac:dyDescent="0.2">
      <c r="A11" s="18" t="s">
        <v>56</v>
      </c>
      <c r="B11" s="18">
        <v>2020</v>
      </c>
      <c r="C11" s="133">
        <v>46.95543146</v>
      </c>
      <c r="D11" s="133">
        <v>9.9814297750000005</v>
      </c>
      <c r="E11" s="133">
        <v>10</v>
      </c>
      <c r="F11" s="133">
        <v>22.996285955000001</v>
      </c>
      <c r="G11" s="133">
        <v>10.985143819999999</v>
      </c>
      <c r="H11" s="133">
        <v>5</v>
      </c>
      <c r="I11" s="133">
        <v>145.84772415599997</v>
      </c>
      <c r="J11" s="133">
        <v>6.9925719100000006</v>
      </c>
      <c r="K11" s="133">
        <v>2.9962859549999998</v>
      </c>
      <c r="L11" s="266">
        <v>0</v>
      </c>
      <c r="M11" s="133">
        <v>84.940575280000004</v>
      </c>
      <c r="N11" s="266">
        <v>0</v>
      </c>
      <c r="O11" s="133">
        <v>346.69544831100001</v>
      </c>
    </row>
    <row r="12" spans="1:15" x14ac:dyDescent="0.2">
      <c r="A12" s="18" t="s">
        <v>56</v>
      </c>
      <c r="B12" s="18">
        <v>2021</v>
      </c>
      <c r="C12" s="133">
        <v>40.955246483000003</v>
      </c>
      <c r="D12" s="133">
        <v>5.9950273870000004</v>
      </c>
      <c r="E12" s="133">
        <v>10</v>
      </c>
      <c r="F12" s="133">
        <v>17.965191709000003</v>
      </c>
      <c r="G12" s="133">
        <v>14.980109548000001</v>
      </c>
      <c r="H12" s="133">
        <v>2</v>
      </c>
      <c r="I12" s="133">
        <v>165.8060680939999</v>
      </c>
      <c r="J12" s="133">
        <v>6.9850821610000002</v>
      </c>
      <c r="K12" s="266">
        <v>0</v>
      </c>
      <c r="L12" s="133">
        <v>1</v>
      </c>
      <c r="M12" s="133">
        <v>73.960219096000003</v>
      </c>
      <c r="N12" s="266">
        <v>0</v>
      </c>
      <c r="O12" s="133">
        <v>339.64694447799991</v>
      </c>
    </row>
    <row r="13" spans="1:15" x14ac:dyDescent="0.2">
      <c r="A13" s="18" t="s">
        <v>56</v>
      </c>
      <c r="B13" s="18">
        <v>2022</v>
      </c>
      <c r="C13" s="133">
        <v>57.927755454000007</v>
      </c>
      <c r="D13" s="133">
        <v>4.9939796210000003</v>
      </c>
      <c r="E13" s="133">
        <v>12.975918483999999</v>
      </c>
      <c r="F13" s="133">
        <v>51.939796210000004</v>
      </c>
      <c r="G13" s="133">
        <v>19.987959242000002</v>
      </c>
      <c r="H13" s="133">
        <v>1.9879592420000001</v>
      </c>
      <c r="I13" s="133">
        <v>105.83744977199996</v>
      </c>
      <c r="J13" s="133">
        <v>9.9819388629999999</v>
      </c>
      <c r="K13" s="133">
        <v>4.9939796210000003</v>
      </c>
      <c r="L13" s="133">
        <v>1</v>
      </c>
      <c r="M13" s="133">
        <v>94.903673935999976</v>
      </c>
      <c r="N13" s="266">
        <v>0</v>
      </c>
      <c r="O13" s="133">
        <v>366.53041044499992</v>
      </c>
    </row>
    <row r="14" spans="1:15" x14ac:dyDescent="0.2">
      <c r="A14" s="18" t="s">
        <v>56</v>
      </c>
      <c r="B14" s="18">
        <v>2023</v>
      </c>
      <c r="C14" s="133">
        <v>69.930031779999993</v>
      </c>
      <c r="D14" s="133">
        <v>2</v>
      </c>
      <c r="E14" s="133">
        <v>11.988338629999999</v>
      </c>
      <c r="F14" s="133">
        <v>36.953354520000005</v>
      </c>
      <c r="G14" s="133">
        <v>21.959185205000001</v>
      </c>
      <c r="H14" s="133">
        <v>1.9941693150000002</v>
      </c>
      <c r="I14" s="133">
        <v>57.90670904000001</v>
      </c>
      <c r="J14" s="133">
        <v>6</v>
      </c>
      <c r="K14" s="133">
        <v>6</v>
      </c>
      <c r="L14" s="266">
        <v>0</v>
      </c>
      <c r="M14" s="133">
        <v>74.935862465000014</v>
      </c>
      <c r="N14" s="133">
        <v>1</v>
      </c>
      <c r="O14" s="133">
        <v>290.667650955</v>
      </c>
    </row>
    <row r="15" spans="1:15" x14ac:dyDescent="0.2">
      <c r="A15" s="108" t="s">
        <v>56</v>
      </c>
      <c r="B15" s="108">
        <v>2024</v>
      </c>
      <c r="C15" s="134">
        <v>50.905318414999996</v>
      </c>
      <c r="D15" s="134">
        <v>6.994082401</v>
      </c>
      <c r="E15" s="134">
        <v>10.994082401</v>
      </c>
      <c r="F15" s="134">
        <v>27.970412005</v>
      </c>
      <c r="G15" s="134">
        <v>14.994082401</v>
      </c>
      <c r="H15" s="134">
        <v>1</v>
      </c>
      <c r="I15" s="134">
        <v>45.923071211999996</v>
      </c>
      <c r="J15" s="134">
        <v>9</v>
      </c>
      <c r="K15" s="134">
        <v>4.9881648009999999</v>
      </c>
      <c r="L15" s="267">
        <v>0</v>
      </c>
      <c r="M15" s="134">
        <v>57.934906411</v>
      </c>
      <c r="N15" s="134">
        <v>2</v>
      </c>
      <c r="O15" s="134">
        <v>232.704120047</v>
      </c>
    </row>
    <row r="16" spans="1:15" x14ac:dyDescent="0.2">
      <c r="A16" s="18" t="s">
        <v>57</v>
      </c>
      <c r="B16" s="18">
        <v>2014</v>
      </c>
      <c r="C16" s="133">
        <v>150.85618487599999</v>
      </c>
      <c r="D16" s="133">
        <v>60.96005135499999</v>
      </c>
      <c r="E16" s="133">
        <v>56.984020541</v>
      </c>
      <c r="F16" s="133">
        <v>451.6564416440001</v>
      </c>
      <c r="G16" s="133">
        <v>83.880154061999988</v>
      </c>
      <c r="H16" s="133">
        <v>50.960051354000001</v>
      </c>
      <c r="I16" s="133">
        <v>145.87216433099999</v>
      </c>
      <c r="J16" s="133">
        <v>39.992010270999998</v>
      </c>
      <c r="K16" s="133">
        <v>34.976030813000001</v>
      </c>
      <c r="L16" s="133">
        <v>5.9920102709999998</v>
      </c>
      <c r="M16" s="133">
        <v>799.40077028700034</v>
      </c>
      <c r="N16" s="133">
        <v>1</v>
      </c>
      <c r="O16" s="133">
        <v>1882.5298898050005</v>
      </c>
    </row>
    <row r="17" spans="1:15" x14ac:dyDescent="0.2">
      <c r="A17" s="18" t="s">
        <v>57</v>
      </c>
      <c r="B17" s="18">
        <v>2015</v>
      </c>
      <c r="C17" s="133">
        <v>154.88637281000007</v>
      </c>
      <c r="D17" s="133">
        <v>61.984849707999999</v>
      </c>
      <c r="E17" s="133">
        <v>36.977274561999998</v>
      </c>
      <c r="F17" s="133">
        <v>382.70456930200004</v>
      </c>
      <c r="G17" s="133">
        <v>76.95454912400001</v>
      </c>
      <c r="H17" s="133">
        <v>58.969699415999997</v>
      </c>
      <c r="I17" s="133">
        <v>144.84092193000004</v>
      </c>
      <c r="J17" s="133">
        <v>38.969699415999997</v>
      </c>
      <c r="K17" s="133">
        <v>24.992424853999999</v>
      </c>
      <c r="L17" s="133">
        <v>8</v>
      </c>
      <c r="M17" s="133">
        <v>746.53791608099971</v>
      </c>
      <c r="N17" s="133">
        <v>7</v>
      </c>
      <c r="O17" s="133">
        <v>1742.818277203</v>
      </c>
    </row>
    <row r="18" spans="1:15" x14ac:dyDescent="0.2">
      <c r="A18" s="18" t="s">
        <v>57</v>
      </c>
      <c r="B18" s="18">
        <v>2016</v>
      </c>
      <c r="C18" s="133">
        <v>167.89169558</v>
      </c>
      <c r="D18" s="133">
        <v>67.956678231999987</v>
      </c>
      <c r="E18" s="133">
        <v>41.989169558</v>
      </c>
      <c r="F18" s="133">
        <v>291.81588248999992</v>
      </c>
      <c r="G18" s="133">
        <v>57.967508674000001</v>
      </c>
      <c r="H18" s="133">
        <v>32.994584779</v>
      </c>
      <c r="I18" s="133">
        <v>214.7725607210001</v>
      </c>
      <c r="J18" s="133">
        <v>42.978339116000001</v>
      </c>
      <c r="K18" s="133">
        <v>28.994584779</v>
      </c>
      <c r="L18" s="133">
        <v>6.9837543370000006</v>
      </c>
      <c r="M18" s="133">
        <v>659.67508675499971</v>
      </c>
      <c r="N18" s="133">
        <v>6.9945847790000002</v>
      </c>
      <c r="O18" s="133">
        <v>1621.0144297999998</v>
      </c>
    </row>
    <row r="19" spans="1:15" x14ac:dyDescent="0.2">
      <c r="A19" s="18" t="s">
        <v>57</v>
      </c>
      <c r="B19" s="18">
        <v>2017</v>
      </c>
      <c r="C19" s="133">
        <v>157.90515412799994</v>
      </c>
      <c r="D19" s="133">
        <v>48.980032448000003</v>
      </c>
      <c r="E19" s="133">
        <v>51.980032448000003</v>
      </c>
      <c r="F19" s="133">
        <v>271.91014601599989</v>
      </c>
      <c r="G19" s="133">
        <v>38.970048672000004</v>
      </c>
      <c r="H19" s="133">
        <v>32.990016224000001</v>
      </c>
      <c r="I19" s="133">
        <v>232.80032447399995</v>
      </c>
      <c r="J19" s="133">
        <v>27</v>
      </c>
      <c r="K19" s="133">
        <v>24.990016224000001</v>
      </c>
      <c r="L19" s="133">
        <v>5</v>
      </c>
      <c r="M19" s="133">
        <v>571.67552726899999</v>
      </c>
      <c r="N19" s="133">
        <v>7.9950081119999998</v>
      </c>
      <c r="O19" s="133">
        <v>1472.1963060149997</v>
      </c>
    </row>
    <row r="20" spans="1:15" x14ac:dyDescent="0.2">
      <c r="A20" s="18" t="s">
        <v>57</v>
      </c>
      <c r="B20" s="18">
        <v>2018</v>
      </c>
      <c r="C20" s="133">
        <v>131.91286391999995</v>
      </c>
      <c r="D20" s="133">
        <v>30.959336495999995</v>
      </c>
      <c r="E20" s="133">
        <v>34</v>
      </c>
      <c r="F20" s="133">
        <v>184.87220041599994</v>
      </c>
      <c r="G20" s="133">
        <v>39.970954640000002</v>
      </c>
      <c r="H20" s="133">
        <v>24.994190928000002</v>
      </c>
      <c r="I20" s="133">
        <v>190.76763712199991</v>
      </c>
      <c r="J20" s="133">
        <v>25.994190927999998</v>
      </c>
      <c r="K20" s="133">
        <v>19.994190928000002</v>
      </c>
      <c r="L20" s="266">
        <v>0</v>
      </c>
      <c r="M20" s="133">
        <v>420.76182805400009</v>
      </c>
      <c r="N20" s="133">
        <v>3</v>
      </c>
      <c r="O20" s="133">
        <v>1107.2273934319999</v>
      </c>
    </row>
    <row r="21" spans="1:15" x14ac:dyDescent="0.2">
      <c r="A21" s="18" t="s">
        <v>57</v>
      </c>
      <c r="B21" s="18">
        <v>2019</v>
      </c>
      <c r="C21" s="133">
        <v>140.828095539</v>
      </c>
      <c r="D21" s="133">
        <v>29.977818780000003</v>
      </c>
      <c r="E21" s="133">
        <v>34.994454689999998</v>
      </c>
      <c r="F21" s="133">
        <v>120.92791103300002</v>
      </c>
      <c r="G21" s="133">
        <v>31.966728169000007</v>
      </c>
      <c r="H21" s="133">
        <v>21.97781878</v>
      </c>
      <c r="I21" s="133">
        <v>241.80036901700004</v>
      </c>
      <c r="J21" s="133">
        <v>18</v>
      </c>
      <c r="K21" s="133">
        <v>9.9944546949999999</v>
      </c>
      <c r="L21" s="133">
        <v>1</v>
      </c>
      <c r="M21" s="133">
        <v>337.77818779400008</v>
      </c>
      <c r="N21" s="133">
        <v>4.9944546949999999</v>
      </c>
      <c r="O21" s="133">
        <v>994.24029319199997</v>
      </c>
    </row>
    <row r="22" spans="1:15" x14ac:dyDescent="0.2">
      <c r="A22" s="18" t="s">
        <v>57</v>
      </c>
      <c r="B22" s="18">
        <v>2020</v>
      </c>
      <c r="C22" s="133">
        <v>116.94800337000001</v>
      </c>
      <c r="D22" s="133">
        <v>16.985143819999998</v>
      </c>
      <c r="E22" s="133">
        <v>35</v>
      </c>
      <c r="F22" s="133">
        <v>78.974001685000005</v>
      </c>
      <c r="G22" s="133">
        <v>30.970287640000006</v>
      </c>
      <c r="H22" s="133">
        <v>19.992571909999999</v>
      </c>
      <c r="I22" s="133">
        <v>161.89600674499997</v>
      </c>
      <c r="J22" s="133">
        <v>11.992571910000001</v>
      </c>
      <c r="K22" s="133">
        <v>11</v>
      </c>
      <c r="L22" s="133">
        <v>1</v>
      </c>
      <c r="M22" s="133">
        <v>189.88486460499996</v>
      </c>
      <c r="N22" s="133">
        <v>1</v>
      </c>
      <c r="O22" s="133">
        <v>675.64345168499995</v>
      </c>
    </row>
    <row r="23" spans="1:15" x14ac:dyDescent="0.2">
      <c r="A23" s="18" t="s">
        <v>57</v>
      </c>
      <c r="B23" s="18">
        <v>2021</v>
      </c>
      <c r="C23" s="133">
        <v>112.94032864399998</v>
      </c>
      <c r="D23" s="133">
        <v>14.990054774000001</v>
      </c>
      <c r="E23" s="133">
        <v>30.985082161000001</v>
      </c>
      <c r="F23" s="133">
        <v>44.970164322000002</v>
      </c>
      <c r="G23" s="133">
        <v>18.990054774000001</v>
      </c>
      <c r="H23" s="133">
        <v>9.9950273870000004</v>
      </c>
      <c r="I23" s="133">
        <v>212.85082160899992</v>
      </c>
      <c r="J23" s="133">
        <v>11.985082160999999</v>
      </c>
      <c r="K23" s="133">
        <v>10.995027387</v>
      </c>
      <c r="L23" s="133">
        <v>2</v>
      </c>
      <c r="M23" s="133">
        <v>172.90054773999992</v>
      </c>
      <c r="N23" s="266">
        <v>0</v>
      </c>
      <c r="O23" s="133">
        <v>643.6021909589997</v>
      </c>
    </row>
    <row r="24" spans="1:15" x14ac:dyDescent="0.2">
      <c r="A24" s="18" t="s">
        <v>57</v>
      </c>
      <c r="B24" s="18">
        <v>2022</v>
      </c>
      <c r="C24" s="133">
        <v>157.78928673799987</v>
      </c>
      <c r="D24" s="133">
        <v>5.9819388629999999</v>
      </c>
      <c r="E24" s="133">
        <v>27.987959242000002</v>
      </c>
      <c r="F24" s="133">
        <v>85.927755452999989</v>
      </c>
      <c r="G24" s="133">
        <v>27.957857347000004</v>
      </c>
      <c r="H24" s="133">
        <v>15</v>
      </c>
      <c r="I24" s="133">
        <v>163.81938863099995</v>
      </c>
      <c r="J24" s="133">
        <v>15.987959242000001</v>
      </c>
      <c r="K24" s="133">
        <v>14.981938863</v>
      </c>
      <c r="L24" s="266">
        <v>0</v>
      </c>
      <c r="M24" s="133">
        <v>201.84347014899993</v>
      </c>
      <c r="N24" s="133">
        <v>1</v>
      </c>
      <c r="O24" s="133">
        <v>718.27755452799977</v>
      </c>
    </row>
    <row r="25" spans="1:15" x14ac:dyDescent="0.2">
      <c r="A25" s="18" t="s">
        <v>57</v>
      </c>
      <c r="B25" s="18">
        <v>2023</v>
      </c>
      <c r="C25" s="133">
        <v>151.86589424499994</v>
      </c>
      <c r="D25" s="133">
        <v>10.994169315000001</v>
      </c>
      <c r="E25" s="133">
        <v>23.994169315000001</v>
      </c>
      <c r="F25" s="133">
        <v>101.90087835499997</v>
      </c>
      <c r="G25" s="133">
        <v>24.988338630000001</v>
      </c>
      <c r="H25" s="133">
        <v>6</v>
      </c>
      <c r="I25" s="133">
        <v>99.88338629999997</v>
      </c>
      <c r="J25" s="133">
        <v>21.988338630000001</v>
      </c>
      <c r="K25" s="133">
        <v>9.982507945</v>
      </c>
      <c r="L25" s="266">
        <v>0</v>
      </c>
      <c r="M25" s="133">
        <v>199.87172493</v>
      </c>
      <c r="N25" s="133">
        <v>1</v>
      </c>
      <c r="O25" s="133">
        <v>652.46940766499984</v>
      </c>
    </row>
    <row r="26" spans="1:15" x14ac:dyDescent="0.2">
      <c r="A26" s="108" t="s">
        <v>57</v>
      </c>
      <c r="B26" s="108">
        <v>2024</v>
      </c>
      <c r="C26" s="134">
        <v>121.840224824</v>
      </c>
      <c r="D26" s="134">
        <v>15.970412005</v>
      </c>
      <c r="E26" s="134">
        <v>29</v>
      </c>
      <c r="F26" s="134">
        <v>96.952659208</v>
      </c>
      <c r="G26" s="134">
        <v>18</v>
      </c>
      <c r="H26" s="134">
        <v>9</v>
      </c>
      <c r="I26" s="134">
        <v>90.928988809999993</v>
      </c>
      <c r="J26" s="134">
        <v>13.988164802</v>
      </c>
      <c r="K26" s="134">
        <v>14.970412005</v>
      </c>
      <c r="L26" s="267">
        <v>0</v>
      </c>
      <c r="M26" s="134">
        <v>147.86389522000002</v>
      </c>
      <c r="N26" s="134">
        <v>1.994082401</v>
      </c>
      <c r="O26" s="134">
        <v>560.50883927500013</v>
      </c>
    </row>
    <row r="27" spans="1:15" x14ac:dyDescent="0.2">
      <c r="A27" s="18" t="s">
        <v>58</v>
      </c>
      <c r="B27" s="18">
        <v>2014</v>
      </c>
      <c r="C27" s="133">
        <v>264.80025677000003</v>
      </c>
      <c r="D27" s="133">
        <v>107.936082167</v>
      </c>
      <c r="E27" s="133">
        <v>116.968041083</v>
      </c>
      <c r="F27" s="133">
        <v>796.4167497480006</v>
      </c>
      <c r="G27" s="133">
        <v>95.896133520999996</v>
      </c>
      <c r="H27" s="133">
        <v>201.84020541899997</v>
      </c>
      <c r="I27" s="133">
        <v>215.85618487099998</v>
      </c>
      <c r="J27" s="133">
        <v>54.984020541999996</v>
      </c>
      <c r="K27" s="133">
        <v>89.976030812999994</v>
      </c>
      <c r="L27" s="133">
        <v>8.9920102709999998</v>
      </c>
      <c r="M27" s="133">
        <v>1243.3128832670011</v>
      </c>
      <c r="N27" s="133">
        <v>5</v>
      </c>
      <c r="O27" s="133">
        <v>3201.978598472002</v>
      </c>
    </row>
    <row r="28" spans="1:15" x14ac:dyDescent="0.2">
      <c r="A28" s="18" t="s">
        <v>58</v>
      </c>
      <c r="B28" s="18">
        <v>2015</v>
      </c>
      <c r="C28" s="133">
        <v>257.76517046900005</v>
      </c>
      <c r="D28" s="133">
        <v>107.931823686</v>
      </c>
      <c r="E28" s="133">
        <v>105.97727456200002</v>
      </c>
      <c r="F28" s="133">
        <v>643.59851723999975</v>
      </c>
      <c r="G28" s="133">
        <v>95.916673392000007</v>
      </c>
      <c r="H28" s="133">
        <v>173.88637280900005</v>
      </c>
      <c r="I28" s="133">
        <v>237.78789590200003</v>
      </c>
      <c r="J28" s="133">
        <v>64.946973977999988</v>
      </c>
      <c r="K28" s="133">
        <v>70.946973976999999</v>
      </c>
      <c r="L28" s="133">
        <v>10.984849708</v>
      </c>
      <c r="M28" s="133">
        <v>1201.1970344479996</v>
      </c>
      <c r="N28" s="133">
        <v>14</v>
      </c>
      <c r="O28" s="133">
        <v>2984.9395601709994</v>
      </c>
    </row>
    <row r="29" spans="1:15" x14ac:dyDescent="0.2">
      <c r="A29" s="18" t="s">
        <v>58</v>
      </c>
      <c r="B29" s="18">
        <v>2016</v>
      </c>
      <c r="C29" s="133">
        <v>267.87003469600006</v>
      </c>
      <c r="D29" s="133">
        <v>88.945847789999988</v>
      </c>
      <c r="E29" s="133">
        <v>67.994584779000007</v>
      </c>
      <c r="F29" s="133">
        <v>511.75089984099981</v>
      </c>
      <c r="G29" s="133">
        <v>85.929602126999995</v>
      </c>
      <c r="H29" s="133">
        <v>123.92418690599999</v>
      </c>
      <c r="I29" s="133">
        <v>291.78339116000001</v>
      </c>
      <c r="J29" s="133">
        <v>65.978339116000001</v>
      </c>
      <c r="K29" s="133">
        <v>53.972923895000001</v>
      </c>
      <c r="L29" s="133">
        <v>8.9945847790000002</v>
      </c>
      <c r="M29" s="133">
        <v>1059.5288757899993</v>
      </c>
      <c r="N29" s="133">
        <v>15.994584779</v>
      </c>
      <c r="O29" s="133">
        <v>2642.6678556579986</v>
      </c>
    </row>
    <row r="30" spans="1:15" x14ac:dyDescent="0.2">
      <c r="A30" s="18" t="s">
        <v>58</v>
      </c>
      <c r="B30" s="18">
        <v>2017</v>
      </c>
      <c r="C30" s="133">
        <v>241.86022713499989</v>
      </c>
      <c r="D30" s="133">
        <v>94.945089231999987</v>
      </c>
      <c r="E30" s="133">
        <v>81.970048668000004</v>
      </c>
      <c r="F30" s="133">
        <v>458.7603893659998</v>
      </c>
      <c r="G30" s="133">
        <v>79.950081119999993</v>
      </c>
      <c r="H30" s="133">
        <v>118.95507300799997</v>
      </c>
      <c r="I30" s="133">
        <v>334.83027580299989</v>
      </c>
      <c r="J30" s="133">
        <v>60.970048672000004</v>
      </c>
      <c r="K30" s="133">
        <v>59.965056783000001</v>
      </c>
      <c r="L30" s="133">
        <v>10.995008112000001</v>
      </c>
      <c r="M30" s="133">
        <v>926.54573816000095</v>
      </c>
      <c r="N30" s="133">
        <v>27.990016224000001</v>
      </c>
      <c r="O30" s="133">
        <v>2497.7370522830006</v>
      </c>
    </row>
    <row r="31" spans="1:15" x14ac:dyDescent="0.2">
      <c r="A31" s="18" t="s">
        <v>58</v>
      </c>
      <c r="B31" s="18">
        <v>2018</v>
      </c>
      <c r="C31" s="133">
        <v>236.85477319999993</v>
      </c>
      <c r="D31" s="133">
        <v>64.953527424000015</v>
      </c>
      <c r="E31" s="133">
        <v>86.953527425999994</v>
      </c>
      <c r="F31" s="133">
        <v>324.78506433599995</v>
      </c>
      <c r="G31" s="133">
        <v>55.941909280000004</v>
      </c>
      <c r="H31" s="133">
        <v>90.912863919999978</v>
      </c>
      <c r="I31" s="133">
        <v>342.75601897200005</v>
      </c>
      <c r="J31" s="133">
        <v>57.988381856000004</v>
      </c>
      <c r="K31" s="133">
        <v>36.982572783999998</v>
      </c>
      <c r="L31" s="133">
        <v>7</v>
      </c>
      <c r="M31" s="133">
        <v>727.56431961399983</v>
      </c>
      <c r="N31" s="133">
        <v>8</v>
      </c>
      <c r="O31" s="133">
        <v>2040.6929588119997</v>
      </c>
    </row>
    <row r="32" spans="1:15" x14ac:dyDescent="0.2">
      <c r="A32" s="18" t="s">
        <v>58</v>
      </c>
      <c r="B32" s="18">
        <v>2019</v>
      </c>
      <c r="C32" s="133">
        <v>255.79482371000006</v>
      </c>
      <c r="D32" s="133">
        <v>39.966728169000007</v>
      </c>
      <c r="E32" s="133">
        <v>92.966728169000007</v>
      </c>
      <c r="F32" s="133">
        <v>245.92791102900003</v>
      </c>
      <c r="G32" s="133">
        <v>48.97781878</v>
      </c>
      <c r="H32" s="133">
        <v>87.922365727000013</v>
      </c>
      <c r="I32" s="133">
        <v>345.789278389</v>
      </c>
      <c r="J32" s="133">
        <v>48.950092255000008</v>
      </c>
      <c r="K32" s="133">
        <v>42.983364085000005</v>
      </c>
      <c r="L32" s="133">
        <v>6.9944546949999999</v>
      </c>
      <c r="M32" s="133">
        <v>542.61737392300006</v>
      </c>
      <c r="N32" s="133">
        <v>9.9944546949999999</v>
      </c>
      <c r="O32" s="133">
        <v>1768.8853936260005</v>
      </c>
    </row>
    <row r="33" spans="1:15" x14ac:dyDescent="0.2">
      <c r="A33" s="18" t="s">
        <v>58</v>
      </c>
      <c r="B33" s="18">
        <v>2020</v>
      </c>
      <c r="C33" s="133">
        <v>238.90343482999992</v>
      </c>
      <c r="D33" s="133">
        <v>25.988857865</v>
      </c>
      <c r="E33" s="133">
        <v>83.996285955000005</v>
      </c>
      <c r="F33" s="133">
        <v>160.94057527999999</v>
      </c>
      <c r="G33" s="133">
        <v>31.985143820000001</v>
      </c>
      <c r="H33" s="133">
        <v>72.970287639999995</v>
      </c>
      <c r="I33" s="133">
        <v>275.85886629500004</v>
      </c>
      <c r="J33" s="133">
        <v>33.992571910000002</v>
      </c>
      <c r="K33" s="133">
        <v>33.974001685000005</v>
      </c>
      <c r="L33" s="133">
        <v>5</v>
      </c>
      <c r="M33" s="133">
        <v>332.83658202600009</v>
      </c>
      <c r="N33" s="133">
        <v>10.996285954999999</v>
      </c>
      <c r="O33" s="133">
        <v>1307.4428932610001</v>
      </c>
    </row>
    <row r="34" spans="1:15" x14ac:dyDescent="0.2">
      <c r="A34" s="18" t="s">
        <v>58</v>
      </c>
      <c r="B34" s="18">
        <v>2021</v>
      </c>
      <c r="C34" s="133">
        <v>230.80109548199982</v>
      </c>
      <c r="D34" s="133">
        <v>29.985082161000001</v>
      </c>
      <c r="E34" s="133">
        <v>59.995027387</v>
      </c>
      <c r="F34" s="133">
        <v>109.92541080499997</v>
      </c>
      <c r="G34" s="133">
        <v>23.990054774000001</v>
      </c>
      <c r="H34" s="133">
        <v>58.955246483000003</v>
      </c>
      <c r="I34" s="133">
        <v>293.71656105799985</v>
      </c>
      <c r="J34" s="133">
        <v>36.995027387</v>
      </c>
      <c r="K34" s="133">
        <v>31.995027387</v>
      </c>
      <c r="L34" s="133">
        <v>1</v>
      </c>
      <c r="M34" s="133">
        <v>304.80109547599983</v>
      </c>
      <c r="N34" s="133">
        <v>9.9900547740000007</v>
      </c>
      <c r="O34" s="133">
        <v>1192.1496831739996</v>
      </c>
    </row>
    <row r="35" spans="1:15" x14ac:dyDescent="0.2">
      <c r="A35" s="18" t="s">
        <v>58</v>
      </c>
      <c r="B35" s="18">
        <v>2022</v>
      </c>
      <c r="C35" s="133">
        <v>264.72908295199989</v>
      </c>
      <c r="D35" s="133">
        <v>28.963877726000003</v>
      </c>
      <c r="E35" s="133">
        <v>87.969898104999999</v>
      </c>
      <c r="F35" s="133">
        <v>154.91571469499996</v>
      </c>
      <c r="G35" s="133">
        <v>35.975918484999994</v>
      </c>
      <c r="H35" s="133">
        <v>47.975918484000005</v>
      </c>
      <c r="I35" s="133">
        <v>258.7170421969999</v>
      </c>
      <c r="J35" s="133">
        <v>34.963877727000003</v>
      </c>
      <c r="K35" s="133">
        <v>31.975918484000005</v>
      </c>
      <c r="L35" s="133">
        <v>1</v>
      </c>
      <c r="M35" s="133">
        <v>342.75316446799991</v>
      </c>
      <c r="N35" s="133">
        <v>9</v>
      </c>
      <c r="O35" s="133">
        <v>1298.9404133229996</v>
      </c>
    </row>
    <row r="36" spans="1:15" x14ac:dyDescent="0.2">
      <c r="A36" s="18" t="s">
        <v>58</v>
      </c>
      <c r="B36" s="18">
        <v>2023</v>
      </c>
      <c r="C36" s="133">
        <v>261.73761917499991</v>
      </c>
      <c r="D36" s="133">
        <v>30.976677260000002</v>
      </c>
      <c r="E36" s="133">
        <v>84.953354525000009</v>
      </c>
      <c r="F36" s="133">
        <v>159.93003177999998</v>
      </c>
      <c r="G36" s="133">
        <v>43.965015890000004</v>
      </c>
      <c r="H36" s="133">
        <v>62.947523835000005</v>
      </c>
      <c r="I36" s="133">
        <v>223.90670904499996</v>
      </c>
      <c r="J36" s="133">
        <v>44.988338630000001</v>
      </c>
      <c r="K36" s="133">
        <v>37.953354520000005</v>
      </c>
      <c r="L36" s="133">
        <v>1.9941693150000002</v>
      </c>
      <c r="M36" s="133">
        <v>300.819248765</v>
      </c>
      <c r="N36" s="133">
        <v>11</v>
      </c>
      <c r="O36" s="133">
        <v>1265.1720427400001</v>
      </c>
    </row>
    <row r="37" spans="1:15" x14ac:dyDescent="0.2">
      <c r="A37" s="108" t="s">
        <v>58</v>
      </c>
      <c r="B37" s="108">
        <v>2024</v>
      </c>
      <c r="C37" s="134">
        <v>232.77513123100016</v>
      </c>
      <c r="D37" s="134">
        <v>20.994082401</v>
      </c>
      <c r="E37" s="134">
        <v>61.988164802</v>
      </c>
      <c r="F37" s="134">
        <v>179.90531841299997</v>
      </c>
      <c r="G37" s="134">
        <v>36.964494404</v>
      </c>
      <c r="H37" s="134">
        <v>33.994082401</v>
      </c>
      <c r="I37" s="134">
        <v>182.90531841400002</v>
      </c>
      <c r="J37" s="134">
        <v>40.982247203</v>
      </c>
      <c r="K37" s="134">
        <v>31.970412005</v>
      </c>
      <c r="L37" s="134">
        <v>1</v>
      </c>
      <c r="M37" s="134">
        <v>274.84022482400019</v>
      </c>
      <c r="N37" s="134">
        <v>5.994082401</v>
      </c>
      <c r="O37" s="134">
        <v>1104.3135584990005</v>
      </c>
    </row>
    <row r="38" spans="1:15" x14ac:dyDescent="0.2">
      <c r="A38" s="18" t="s">
        <v>59</v>
      </c>
      <c r="B38" s="18">
        <v>2014</v>
      </c>
      <c r="C38" s="133">
        <v>372.8162362270001</v>
      </c>
      <c r="D38" s="133">
        <v>99.936082167999984</v>
      </c>
      <c r="E38" s="133">
        <v>151.96005135300001</v>
      </c>
      <c r="F38" s="133">
        <v>1032.3847908350008</v>
      </c>
      <c r="G38" s="133">
        <v>99.960051354000001</v>
      </c>
      <c r="H38" s="133">
        <v>433.68840055700025</v>
      </c>
      <c r="I38" s="133">
        <v>232.88015405900001</v>
      </c>
      <c r="J38" s="133">
        <v>89.944071895999997</v>
      </c>
      <c r="K38" s="133">
        <v>138.944071896</v>
      </c>
      <c r="L38" s="133">
        <v>14.992010271</v>
      </c>
      <c r="M38" s="133">
        <v>1664.2489654180013</v>
      </c>
      <c r="N38" s="133">
        <v>23.992010270999998</v>
      </c>
      <c r="O38" s="133">
        <v>4355.7468963050023</v>
      </c>
    </row>
    <row r="39" spans="1:15" x14ac:dyDescent="0.2">
      <c r="A39" s="18" t="s">
        <v>59</v>
      </c>
      <c r="B39" s="18">
        <v>2015</v>
      </c>
      <c r="C39" s="133">
        <v>364.74244503399996</v>
      </c>
      <c r="D39" s="133">
        <v>101.95454912400001</v>
      </c>
      <c r="E39" s="133">
        <v>134.96212427200001</v>
      </c>
      <c r="F39" s="133">
        <v>868.53034090899985</v>
      </c>
      <c r="G39" s="133">
        <v>105.93182368500001</v>
      </c>
      <c r="H39" s="133">
        <v>295.78789590600002</v>
      </c>
      <c r="I39" s="133">
        <v>304.81819649000005</v>
      </c>
      <c r="J39" s="133">
        <v>90.946973978000017</v>
      </c>
      <c r="K39" s="133">
        <v>104.95454912400001</v>
      </c>
      <c r="L39" s="133">
        <v>17.969699416000001</v>
      </c>
      <c r="M39" s="133">
        <v>1449.287936211</v>
      </c>
      <c r="N39" s="133">
        <v>23.992424853999999</v>
      </c>
      <c r="O39" s="133">
        <v>3863.8789590030001</v>
      </c>
    </row>
    <row r="40" spans="1:15" x14ac:dyDescent="0.2">
      <c r="A40" s="18" t="s">
        <v>59</v>
      </c>
      <c r="B40" s="18">
        <v>2016</v>
      </c>
      <c r="C40" s="133">
        <v>349.9025260219999</v>
      </c>
      <c r="D40" s="133">
        <v>103.97292389499998</v>
      </c>
      <c r="E40" s="133">
        <v>96.983754336999993</v>
      </c>
      <c r="F40" s="133">
        <v>650.66967153399969</v>
      </c>
      <c r="G40" s="133">
        <v>90.940432568999981</v>
      </c>
      <c r="H40" s="133">
        <v>285.90252602599998</v>
      </c>
      <c r="I40" s="133">
        <v>377.79422160899981</v>
      </c>
      <c r="J40" s="133">
        <v>75.994584779000007</v>
      </c>
      <c r="K40" s="133">
        <v>103.97292389499999</v>
      </c>
      <c r="L40" s="133">
        <v>16.994584779</v>
      </c>
      <c r="M40" s="133">
        <v>1290.5451214499994</v>
      </c>
      <c r="N40" s="133">
        <v>36.983754337000001</v>
      </c>
      <c r="O40" s="133">
        <v>3480.6570252319989</v>
      </c>
    </row>
    <row r="41" spans="1:15" x14ac:dyDescent="0.2">
      <c r="A41" s="18" t="s">
        <v>59</v>
      </c>
      <c r="B41" s="18">
        <v>2017</v>
      </c>
      <c r="C41" s="133">
        <v>319.86521902399988</v>
      </c>
      <c r="D41" s="133">
        <v>92.970048672000004</v>
      </c>
      <c r="E41" s="133">
        <v>122.980032448</v>
      </c>
      <c r="F41" s="133">
        <v>599.74541370300005</v>
      </c>
      <c r="G41" s="133">
        <v>90.920129791999983</v>
      </c>
      <c r="H41" s="133">
        <v>253.88518657599988</v>
      </c>
      <c r="I41" s="133">
        <v>389.83027580399988</v>
      </c>
      <c r="J41" s="133">
        <v>52.995008112000001</v>
      </c>
      <c r="K41" s="133">
        <v>95.965056783999984</v>
      </c>
      <c r="L41" s="133">
        <v>15.980032448000001</v>
      </c>
      <c r="M41" s="133">
        <v>1095.530762513001</v>
      </c>
      <c r="N41" s="133">
        <v>41.990016224000001</v>
      </c>
      <c r="O41" s="133">
        <v>3172.6571821000007</v>
      </c>
    </row>
    <row r="42" spans="1:15" x14ac:dyDescent="0.2">
      <c r="A42" s="18" t="s">
        <v>59</v>
      </c>
      <c r="B42" s="18">
        <v>2018</v>
      </c>
      <c r="C42" s="133">
        <v>259.83734598399991</v>
      </c>
      <c r="D42" s="133">
        <v>57.924482063999996</v>
      </c>
      <c r="E42" s="133">
        <v>112.97676370799999</v>
      </c>
      <c r="F42" s="133">
        <v>435.74440083600018</v>
      </c>
      <c r="G42" s="133">
        <v>53.959336495999999</v>
      </c>
      <c r="H42" s="133">
        <v>236.86058227199993</v>
      </c>
      <c r="I42" s="133">
        <v>403.70954641400016</v>
      </c>
      <c r="J42" s="133">
        <v>63.94771835200001</v>
      </c>
      <c r="K42" s="133">
        <v>70.965145567999997</v>
      </c>
      <c r="L42" s="133">
        <v>17</v>
      </c>
      <c r="M42" s="133">
        <v>931.47137444300006</v>
      </c>
      <c r="N42" s="133">
        <v>17</v>
      </c>
      <c r="O42" s="133">
        <v>2661.3966961370006</v>
      </c>
    </row>
    <row r="43" spans="1:15" x14ac:dyDescent="0.2">
      <c r="A43" s="18" t="s">
        <v>59</v>
      </c>
      <c r="B43" s="18">
        <v>2019</v>
      </c>
      <c r="C43" s="133">
        <v>319.82255023700003</v>
      </c>
      <c r="D43" s="133">
        <v>76.977818779000003</v>
      </c>
      <c r="E43" s="133">
        <v>161.94454695000002</v>
      </c>
      <c r="F43" s="133">
        <v>371.77818779500006</v>
      </c>
      <c r="G43" s="133">
        <v>43.961182865000005</v>
      </c>
      <c r="H43" s="133">
        <v>220.89463920200001</v>
      </c>
      <c r="I43" s="133">
        <v>467.74491595400013</v>
      </c>
      <c r="J43" s="133">
        <v>70.972273475000009</v>
      </c>
      <c r="K43" s="133">
        <v>55.95563755900001</v>
      </c>
      <c r="L43" s="133">
        <v>10.98890939</v>
      </c>
      <c r="M43" s="133">
        <v>655.67282697399958</v>
      </c>
      <c r="N43" s="133">
        <v>35</v>
      </c>
      <c r="O43" s="133">
        <v>2491.7134891799997</v>
      </c>
    </row>
    <row r="44" spans="1:15" x14ac:dyDescent="0.2">
      <c r="A44" s="18" t="s">
        <v>59</v>
      </c>
      <c r="B44" s="18">
        <v>2020</v>
      </c>
      <c r="C44" s="133">
        <v>371.84029606500013</v>
      </c>
      <c r="D44" s="133">
        <v>38.981429775000002</v>
      </c>
      <c r="E44" s="133">
        <v>140.97400168500002</v>
      </c>
      <c r="F44" s="133">
        <v>246.93314719</v>
      </c>
      <c r="G44" s="133">
        <v>41.974001684999998</v>
      </c>
      <c r="H44" s="133">
        <v>198.93686123499995</v>
      </c>
      <c r="I44" s="133">
        <v>387.84772415500015</v>
      </c>
      <c r="J44" s="133">
        <v>51.974001684999998</v>
      </c>
      <c r="K44" s="133">
        <v>58.97400168499999</v>
      </c>
      <c r="L44" s="133">
        <v>6.9962859550000003</v>
      </c>
      <c r="M44" s="133">
        <v>405.89229269500015</v>
      </c>
      <c r="N44" s="133">
        <v>17.988857865</v>
      </c>
      <c r="O44" s="133">
        <v>1969.3129016750006</v>
      </c>
    </row>
    <row r="45" spans="1:15" x14ac:dyDescent="0.2">
      <c r="A45" s="18" t="s">
        <v>59</v>
      </c>
      <c r="B45" s="18">
        <v>2021</v>
      </c>
      <c r="C45" s="133">
        <v>333.72650628499974</v>
      </c>
      <c r="D45" s="133">
        <v>43.960219096000003</v>
      </c>
      <c r="E45" s="133">
        <v>114.985082164</v>
      </c>
      <c r="F45" s="133">
        <v>179.90552035299996</v>
      </c>
      <c r="G45" s="133">
        <v>28.985082161000001</v>
      </c>
      <c r="H45" s="133">
        <v>135.92541080499998</v>
      </c>
      <c r="I45" s="133">
        <v>370.81601332499986</v>
      </c>
      <c r="J45" s="133">
        <v>53.970164322000002</v>
      </c>
      <c r="K45" s="133">
        <v>58.965191709000003</v>
      </c>
      <c r="L45" s="133">
        <v>4</v>
      </c>
      <c r="M45" s="133">
        <v>396.75136935499984</v>
      </c>
      <c r="N45" s="133">
        <v>25.980109548000001</v>
      </c>
      <c r="O45" s="133">
        <v>1747.9706691229997</v>
      </c>
    </row>
    <row r="46" spans="1:15" x14ac:dyDescent="0.2">
      <c r="A46" s="18" t="s">
        <v>59</v>
      </c>
      <c r="B46" s="18">
        <v>2022</v>
      </c>
      <c r="C46" s="133">
        <v>368.71102181599974</v>
      </c>
      <c r="D46" s="133">
        <v>35.963877726000007</v>
      </c>
      <c r="E46" s="133">
        <v>107.981938863</v>
      </c>
      <c r="F46" s="133">
        <v>213.85551090599995</v>
      </c>
      <c r="G46" s="133">
        <v>39.969898104999999</v>
      </c>
      <c r="H46" s="133">
        <v>132.957857348</v>
      </c>
      <c r="I46" s="133">
        <v>343.72306257399987</v>
      </c>
      <c r="J46" s="133">
        <v>44.969898105000006</v>
      </c>
      <c r="K46" s="133">
        <v>70.939796209999997</v>
      </c>
      <c r="L46" s="133">
        <v>4.9879592420000005</v>
      </c>
      <c r="M46" s="133">
        <v>388.68091991499978</v>
      </c>
      <c r="N46" s="133">
        <v>38</v>
      </c>
      <c r="O46" s="133">
        <v>1790.7417408099993</v>
      </c>
    </row>
    <row r="47" spans="1:15" x14ac:dyDescent="0.2">
      <c r="A47" s="18" t="s">
        <v>59</v>
      </c>
      <c r="B47" s="18">
        <v>2023</v>
      </c>
      <c r="C47" s="133">
        <v>336.74344986</v>
      </c>
      <c r="D47" s="133">
        <v>38.976677260000002</v>
      </c>
      <c r="E47" s="133">
        <v>135.97084658</v>
      </c>
      <c r="F47" s="133">
        <v>259.90670903999995</v>
      </c>
      <c r="G47" s="133">
        <v>32.976677260000002</v>
      </c>
      <c r="H47" s="133">
        <v>126.95918520499998</v>
      </c>
      <c r="I47" s="133">
        <v>275.89504766999994</v>
      </c>
      <c r="J47" s="133">
        <v>47.959185205000004</v>
      </c>
      <c r="K47" s="133">
        <v>79.924201094999987</v>
      </c>
      <c r="L47" s="133">
        <v>2.9941693150000002</v>
      </c>
      <c r="M47" s="133">
        <v>382.80175670999995</v>
      </c>
      <c r="N47" s="133">
        <v>23.994169315000001</v>
      </c>
      <c r="O47" s="133">
        <v>1745.1020745149995</v>
      </c>
    </row>
    <row r="48" spans="1:15" x14ac:dyDescent="0.2">
      <c r="A48" s="108" t="s">
        <v>59</v>
      </c>
      <c r="B48" s="108">
        <v>2024</v>
      </c>
      <c r="C48" s="134">
        <v>328.71595523900021</v>
      </c>
      <c r="D48" s="134">
        <v>33.982247203</v>
      </c>
      <c r="E48" s="134">
        <v>154.970412004</v>
      </c>
      <c r="F48" s="134">
        <v>250.91715361200011</v>
      </c>
      <c r="G48" s="134">
        <v>38.976329602999996</v>
      </c>
      <c r="H48" s="134">
        <v>109.940824009</v>
      </c>
      <c r="I48" s="134">
        <v>299.86981281900012</v>
      </c>
      <c r="J48" s="134">
        <v>49.988164802</v>
      </c>
      <c r="K48" s="134">
        <v>66.946741609</v>
      </c>
      <c r="L48" s="134">
        <v>7</v>
      </c>
      <c r="M48" s="134">
        <v>315.80471922700008</v>
      </c>
      <c r="N48" s="134">
        <v>29.994082401</v>
      </c>
      <c r="O48" s="134">
        <v>1687.1064425280003</v>
      </c>
    </row>
    <row r="49" spans="1:15" x14ac:dyDescent="0.2">
      <c r="A49" s="18" t="s">
        <v>60</v>
      </c>
      <c r="B49" s="18">
        <v>2014</v>
      </c>
      <c r="C49" s="133">
        <v>351.78427731400012</v>
      </c>
      <c r="D49" s="133">
        <v>121.96005135499999</v>
      </c>
      <c r="E49" s="133">
        <v>157.960051354</v>
      </c>
      <c r="F49" s="133">
        <v>1161.4566983950008</v>
      </c>
      <c r="G49" s="133">
        <v>69.952061626000003</v>
      </c>
      <c r="H49" s="133">
        <v>850.50463677200059</v>
      </c>
      <c r="I49" s="133">
        <v>267.89613351700001</v>
      </c>
      <c r="J49" s="133">
        <v>104.92010270999998</v>
      </c>
      <c r="K49" s="133">
        <v>172.92809243899998</v>
      </c>
      <c r="L49" s="133">
        <v>40.992010270999998</v>
      </c>
      <c r="M49" s="133">
        <v>1720.1530886620014</v>
      </c>
      <c r="N49" s="133">
        <v>60.960051353999994</v>
      </c>
      <c r="O49" s="133">
        <v>5081.4672557690028</v>
      </c>
    </row>
    <row r="50" spans="1:15" x14ac:dyDescent="0.2">
      <c r="A50" s="18" t="s">
        <v>60</v>
      </c>
      <c r="B50" s="18">
        <v>2015</v>
      </c>
      <c r="C50" s="133">
        <v>354.81819649099987</v>
      </c>
      <c r="D50" s="133">
        <v>136.93939883200002</v>
      </c>
      <c r="E50" s="133">
        <v>125.97727456200002</v>
      </c>
      <c r="F50" s="133">
        <v>991.43943915999955</v>
      </c>
      <c r="G50" s="133">
        <v>72.946973976999999</v>
      </c>
      <c r="H50" s="133">
        <v>609.75759530999983</v>
      </c>
      <c r="I50" s="133">
        <v>318.81819649400001</v>
      </c>
      <c r="J50" s="133">
        <v>85.969699415999997</v>
      </c>
      <c r="K50" s="133">
        <v>167.91667339400004</v>
      </c>
      <c r="L50" s="133">
        <v>36.969699415999997</v>
      </c>
      <c r="M50" s="133">
        <v>1508.2879362240001</v>
      </c>
      <c r="N50" s="133">
        <v>72.977274562000005</v>
      </c>
      <c r="O50" s="133">
        <v>4482.8183578379994</v>
      </c>
    </row>
    <row r="51" spans="1:15" x14ac:dyDescent="0.2">
      <c r="A51" s="18" t="s">
        <v>60</v>
      </c>
      <c r="B51" s="18">
        <v>2016</v>
      </c>
      <c r="C51" s="133">
        <v>337.84837381199986</v>
      </c>
      <c r="D51" s="133">
        <v>115.97292389499998</v>
      </c>
      <c r="E51" s="133">
        <v>107.98375433699999</v>
      </c>
      <c r="F51" s="133">
        <v>722.63718019999965</v>
      </c>
      <c r="G51" s="133">
        <v>48.989169558</v>
      </c>
      <c r="H51" s="133">
        <v>553.78339116999985</v>
      </c>
      <c r="I51" s="133">
        <v>356.89711079799997</v>
      </c>
      <c r="J51" s="133">
        <v>85.951263010999966</v>
      </c>
      <c r="K51" s="133">
        <v>171.92418690599999</v>
      </c>
      <c r="L51" s="133">
        <v>26.983754337000001</v>
      </c>
      <c r="M51" s="133">
        <v>1278.5776127849995</v>
      </c>
      <c r="N51" s="133">
        <v>104.97292389499998</v>
      </c>
      <c r="O51" s="133">
        <v>3912.5216447039988</v>
      </c>
    </row>
    <row r="52" spans="1:15" x14ac:dyDescent="0.2">
      <c r="A52" s="18" t="s">
        <v>60</v>
      </c>
      <c r="B52" s="18">
        <v>2017</v>
      </c>
      <c r="C52" s="133">
        <v>349.86022713599988</v>
      </c>
      <c r="D52" s="133">
        <v>101.97504056</v>
      </c>
      <c r="E52" s="133">
        <v>110.980032448</v>
      </c>
      <c r="F52" s="133">
        <v>654.75539747800019</v>
      </c>
      <c r="G52" s="133">
        <v>53.970048672000004</v>
      </c>
      <c r="H52" s="133">
        <v>528.82029201699993</v>
      </c>
      <c r="I52" s="133">
        <v>397.89017845799998</v>
      </c>
      <c r="J52" s="133">
        <v>67.975040559999997</v>
      </c>
      <c r="K52" s="133">
        <v>138.94009734299999</v>
      </c>
      <c r="L52" s="133">
        <v>20.995008112000001</v>
      </c>
      <c r="M52" s="133">
        <v>1045.595657066001</v>
      </c>
      <c r="N52" s="133">
        <v>84.995008111999994</v>
      </c>
      <c r="O52" s="133">
        <v>3556.7520279620007</v>
      </c>
    </row>
    <row r="53" spans="1:15" x14ac:dyDescent="0.2">
      <c r="A53" s="18" t="s">
        <v>60</v>
      </c>
      <c r="B53" s="18">
        <v>2018</v>
      </c>
      <c r="C53" s="133">
        <v>261.82572783999996</v>
      </c>
      <c r="D53" s="133">
        <v>57.953527424000001</v>
      </c>
      <c r="E53" s="133">
        <v>149.97095464199998</v>
      </c>
      <c r="F53" s="133">
        <v>475.78506434400015</v>
      </c>
      <c r="G53" s="133">
        <v>54.976763712000007</v>
      </c>
      <c r="H53" s="133">
        <v>431.79087341000013</v>
      </c>
      <c r="I53" s="133">
        <v>415.86058227000012</v>
      </c>
      <c r="J53" s="133">
        <v>65.970954640000002</v>
      </c>
      <c r="K53" s="133">
        <v>117.94771835199998</v>
      </c>
      <c r="L53" s="133">
        <v>16.982572783999998</v>
      </c>
      <c r="M53" s="133">
        <v>889.58174682399977</v>
      </c>
      <c r="N53" s="133">
        <v>76.98838185599999</v>
      </c>
      <c r="O53" s="133">
        <v>3015.6348680980004</v>
      </c>
    </row>
    <row r="54" spans="1:15" x14ac:dyDescent="0.2">
      <c r="A54" s="18" t="s">
        <v>60</v>
      </c>
      <c r="B54" s="18">
        <v>2019</v>
      </c>
      <c r="C54" s="133">
        <v>382.85582206700002</v>
      </c>
      <c r="D54" s="133">
        <v>53.983364085000005</v>
      </c>
      <c r="E54" s="133">
        <v>148.98336408500001</v>
      </c>
      <c r="F54" s="133">
        <v>384.8003690160001</v>
      </c>
      <c r="G54" s="133">
        <v>41.977818779000003</v>
      </c>
      <c r="H54" s="133">
        <v>430.74491594800008</v>
      </c>
      <c r="I54" s="133">
        <v>422.82809553400006</v>
      </c>
      <c r="J54" s="133">
        <v>66.96672817000001</v>
      </c>
      <c r="K54" s="133">
        <v>79.972273475000009</v>
      </c>
      <c r="L54" s="133">
        <v>12</v>
      </c>
      <c r="M54" s="133">
        <v>579.76155186799997</v>
      </c>
      <c r="N54" s="133">
        <v>77.983364085000005</v>
      </c>
      <c r="O54" s="133">
        <v>2682.8576671120009</v>
      </c>
    </row>
    <row r="55" spans="1:15" x14ac:dyDescent="0.2">
      <c r="A55" s="18" t="s">
        <v>60</v>
      </c>
      <c r="B55" s="18">
        <v>2020</v>
      </c>
      <c r="C55" s="133">
        <v>353.85515224500011</v>
      </c>
      <c r="D55" s="133">
        <v>54.985143819999998</v>
      </c>
      <c r="E55" s="133">
        <v>217.96285955499994</v>
      </c>
      <c r="F55" s="133">
        <v>274.91829100999996</v>
      </c>
      <c r="G55" s="133">
        <v>23.996285955000001</v>
      </c>
      <c r="H55" s="133">
        <v>358.88857867500002</v>
      </c>
      <c r="I55" s="133">
        <v>392.85515225500018</v>
      </c>
      <c r="J55" s="133">
        <v>57.977715729999993</v>
      </c>
      <c r="K55" s="133">
        <v>110.95543146000001</v>
      </c>
      <c r="L55" s="133">
        <v>12.996285955000001</v>
      </c>
      <c r="M55" s="133">
        <v>436.89600674500025</v>
      </c>
      <c r="N55" s="133">
        <v>72.992571909999995</v>
      </c>
      <c r="O55" s="133">
        <v>2369.2794753150006</v>
      </c>
    </row>
    <row r="56" spans="1:15" x14ac:dyDescent="0.2">
      <c r="A56" s="18" t="s">
        <v>60</v>
      </c>
      <c r="B56" s="18">
        <v>2021</v>
      </c>
      <c r="C56" s="133">
        <v>386.81104070799984</v>
      </c>
      <c r="D56" s="133">
        <v>53.945301257000004</v>
      </c>
      <c r="E56" s="133">
        <v>154.97513693799999</v>
      </c>
      <c r="F56" s="133">
        <v>207.94530125699993</v>
      </c>
      <c r="G56" s="133">
        <v>21.980109548000001</v>
      </c>
      <c r="H56" s="133">
        <v>272.89060252299993</v>
      </c>
      <c r="I56" s="133">
        <v>324.84584899699991</v>
      </c>
      <c r="J56" s="133">
        <v>48.975136935000002</v>
      </c>
      <c r="K56" s="133">
        <v>86.965191708999996</v>
      </c>
      <c r="L56" s="133">
        <v>10.995027387</v>
      </c>
      <c r="M56" s="133">
        <v>328.86573944899988</v>
      </c>
      <c r="N56" s="133">
        <v>64.985082161000008</v>
      </c>
      <c r="O56" s="133">
        <v>1964.1795188689991</v>
      </c>
    </row>
    <row r="57" spans="1:15" x14ac:dyDescent="0.2">
      <c r="A57" s="18" t="s">
        <v>60</v>
      </c>
      <c r="B57" s="18">
        <v>2022</v>
      </c>
      <c r="C57" s="133">
        <v>387.67489954099983</v>
      </c>
      <c r="D57" s="133">
        <v>53.951836968000002</v>
      </c>
      <c r="E57" s="133">
        <v>117.963877727</v>
      </c>
      <c r="F57" s="133">
        <v>191.89163317999996</v>
      </c>
      <c r="G57" s="133">
        <v>30.987959242000002</v>
      </c>
      <c r="H57" s="133">
        <v>216.90367393699995</v>
      </c>
      <c r="I57" s="133">
        <v>402.75918483599986</v>
      </c>
      <c r="J57" s="133">
        <v>80.957857347000001</v>
      </c>
      <c r="K57" s="133">
        <v>101.90367393699998</v>
      </c>
      <c r="L57" s="133">
        <v>6</v>
      </c>
      <c r="M57" s="133">
        <v>394.72908294999979</v>
      </c>
      <c r="N57" s="133">
        <v>60.969898105000006</v>
      </c>
      <c r="O57" s="133">
        <v>2046.6935777699994</v>
      </c>
    </row>
    <row r="58" spans="1:15" x14ac:dyDescent="0.2">
      <c r="A58" s="18" t="s">
        <v>60</v>
      </c>
      <c r="B58" s="18">
        <v>2023</v>
      </c>
      <c r="C58" s="133">
        <v>345.78426465500013</v>
      </c>
      <c r="D58" s="133">
        <v>46.959185205000004</v>
      </c>
      <c r="E58" s="133">
        <v>179.94752383999997</v>
      </c>
      <c r="F58" s="133">
        <v>284.93586246500001</v>
      </c>
      <c r="G58" s="133">
        <v>33.988338630000001</v>
      </c>
      <c r="H58" s="133">
        <v>227.95335451999998</v>
      </c>
      <c r="I58" s="133">
        <v>354.89504767000011</v>
      </c>
      <c r="J58" s="133">
        <v>81.976677260000002</v>
      </c>
      <c r="K58" s="133">
        <v>137.92420109499997</v>
      </c>
      <c r="L58" s="133">
        <v>2.9941693150000002</v>
      </c>
      <c r="M58" s="133">
        <v>333.84257150500008</v>
      </c>
      <c r="N58" s="133">
        <v>65.988338630000001</v>
      </c>
      <c r="O58" s="133">
        <v>2097.1895347900004</v>
      </c>
    </row>
    <row r="59" spans="1:15" x14ac:dyDescent="0.2">
      <c r="A59" s="108" t="s">
        <v>60</v>
      </c>
      <c r="B59" s="108">
        <v>2024</v>
      </c>
      <c r="C59" s="134">
        <v>343.74554323700016</v>
      </c>
      <c r="D59" s="134">
        <v>59.94082401</v>
      </c>
      <c r="E59" s="134">
        <v>167.97041200300004</v>
      </c>
      <c r="F59" s="134">
        <v>275.90531841500007</v>
      </c>
      <c r="G59" s="134">
        <v>16.988164802</v>
      </c>
      <c r="H59" s="134">
        <v>174.92898881200006</v>
      </c>
      <c r="I59" s="134">
        <v>409.89940081500015</v>
      </c>
      <c r="J59" s="134">
        <v>78.988164802</v>
      </c>
      <c r="K59" s="134">
        <v>117.93490641</v>
      </c>
      <c r="L59" s="134">
        <v>6.994082401</v>
      </c>
      <c r="M59" s="134">
        <v>339.86389521900009</v>
      </c>
      <c r="N59" s="134">
        <v>81.988164802</v>
      </c>
      <c r="O59" s="134">
        <v>2075.1478657280009</v>
      </c>
    </row>
    <row r="60" spans="1:15" x14ac:dyDescent="0.2">
      <c r="A60" s="18" t="s">
        <v>61</v>
      </c>
      <c r="B60" s="18">
        <v>2014</v>
      </c>
      <c r="C60" s="133">
        <v>294.88814379399997</v>
      </c>
      <c r="D60" s="133">
        <v>108.96804108399999</v>
      </c>
      <c r="E60" s="133">
        <v>115.96005135499999</v>
      </c>
      <c r="F60" s="133">
        <v>1085.2170065220007</v>
      </c>
      <c r="G60" s="133">
        <v>57.960051354999997</v>
      </c>
      <c r="H60" s="133">
        <v>1225.3048935310005</v>
      </c>
      <c r="I60" s="133">
        <v>227.920102708</v>
      </c>
      <c r="J60" s="133">
        <v>110.94407189699999</v>
      </c>
      <c r="K60" s="133">
        <v>198.92809243899998</v>
      </c>
      <c r="L60" s="133">
        <v>57.976030812999994</v>
      </c>
      <c r="M60" s="133">
        <v>1724.1051502890014</v>
      </c>
      <c r="N60" s="133">
        <v>185.91211298099998</v>
      </c>
      <c r="O60" s="133">
        <v>5394.0837487680028</v>
      </c>
    </row>
    <row r="61" spans="1:15" x14ac:dyDescent="0.2">
      <c r="A61" s="18" t="s">
        <v>61</v>
      </c>
      <c r="B61" s="18">
        <v>2015</v>
      </c>
      <c r="C61" s="133">
        <v>270.90909824699997</v>
      </c>
      <c r="D61" s="133">
        <v>135.96212427</v>
      </c>
      <c r="E61" s="133">
        <v>107.94697397300001</v>
      </c>
      <c r="F61" s="133">
        <v>869.44701431999954</v>
      </c>
      <c r="G61" s="133">
        <v>66.969699415999997</v>
      </c>
      <c r="H61" s="133">
        <v>1021.3939882559995</v>
      </c>
      <c r="I61" s="133">
        <v>257.91667339200001</v>
      </c>
      <c r="J61" s="133">
        <v>103.96212427000002</v>
      </c>
      <c r="K61" s="133">
        <v>214.95454912400004</v>
      </c>
      <c r="L61" s="133">
        <v>49.984849707999999</v>
      </c>
      <c r="M61" s="133">
        <v>1586.2879362390001</v>
      </c>
      <c r="N61" s="133">
        <v>187.95454912400001</v>
      </c>
      <c r="O61" s="133">
        <v>4873.6895803389989</v>
      </c>
    </row>
    <row r="62" spans="1:15" x14ac:dyDescent="0.2">
      <c r="A62" s="18" t="s">
        <v>61</v>
      </c>
      <c r="B62" s="18">
        <v>2016</v>
      </c>
      <c r="C62" s="133">
        <v>285.87003469599995</v>
      </c>
      <c r="D62" s="133">
        <v>125.95667823199999</v>
      </c>
      <c r="E62" s="133">
        <v>79.978339118000008</v>
      </c>
      <c r="F62" s="133">
        <v>673.69674763199964</v>
      </c>
      <c r="G62" s="133">
        <v>42.972923895000001</v>
      </c>
      <c r="H62" s="133">
        <v>862.6371802019994</v>
      </c>
      <c r="I62" s="133">
        <v>263.93501735200005</v>
      </c>
      <c r="J62" s="133">
        <v>87.956678231999987</v>
      </c>
      <c r="K62" s="133">
        <v>190.95126301100001</v>
      </c>
      <c r="L62" s="133">
        <v>56.962093453000001</v>
      </c>
      <c r="M62" s="133">
        <v>1311.4801388039991</v>
      </c>
      <c r="N62" s="133">
        <v>242.90794124300001</v>
      </c>
      <c r="O62" s="133">
        <v>4225.3050358699975</v>
      </c>
    </row>
    <row r="63" spans="1:15" x14ac:dyDescent="0.2">
      <c r="A63" s="18" t="s">
        <v>61</v>
      </c>
      <c r="B63" s="18">
        <v>2017</v>
      </c>
      <c r="C63" s="133">
        <v>308.90515412799988</v>
      </c>
      <c r="D63" s="133">
        <v>102.97004867199999</v>
      </c>
      <c r="E63" s="133">
        <v>100.99001622200001</v>
      </c>
      <c r="F63" s="133">
        <v>568.73542993400008</v>
      </c>
      <c r="G63" s="133">
        <v>38.960064895000002</v>
      </c>
      <c r="H63" s="133">
        <v>765.72544616900052</v>
      </c>
      <c r="I63" s="133">
        <v>352.950081114</v>
      </c>
      <c r="J63" s="133">
        <v>76.980032448000003</v>
      </c>
      <c r="K63" s="133">
        <v>187.95507300599996</v>
      </c>
      <c r="L63" s="133">
        <v>25.990016224000001</v>
      </c>
      <c r="M63" s="133">
        <v>1023.6355921470011</v>
      </c>
      <c r="N63" s="133">
        <v>261.900162239</v>
      </c>
      <c r="O63" s="133">
        <v>3815.6971171980022</v>
      </c>
    </row>
    <row r="64" spans="1:15" x14ac:dyDescent="0.2">
      <c r="A64" s="18" t="s">
        <v>61</v>
      </c>
      <c r="B64" s="18">
        <v>2018</v>
      </c>
      <c r="C64" s="133">
        <v>272.87220041599994</v>
      </c>
      <c r="D64" s="133">
        <v>51.976763712000007</v>
      </c>
      <c r="E64" s="133">
        <v>102.97676371399999</v>
      </c>
      <c r="F64" s="133">
        <v>453.76763712000019</v>
      </c>
      <c r="G64" s="133">
        <v>41.988381856000004</v>
      </c>
      <c r="H64" s="133">
        <v>660.68050105199995</v>
      </c>
      <c r="I64" s="133">
        <v>380.88381855800014</v>
      </c>
      <c r="J64" s="133">
        <v>74.953527423999986</v>
      </c>
      <c r="K64" s="133">
        <v>154.91286391999992</v>
      </c>
      <c r="L64" s="133">
        <v>28.976763711999997</v>
      </c>
      <c r="M64" s="133">
        <v>843.61660125399976</v>
      </c>
      <c r="N64" s="133">
        <v>201.97676371199998</v>
      </c>
      <c r="O64" s="133">
        <v>3269.5825864499998</v>
      </c>
    </row>
    <row r="65" spans="1:15" x14ac:dyDescent="0.2">
      <c r="A65" s="18" t="s">
        <v>61</v>
      </c>
      <c r="B65" s="18">
        <v>2019</v>
      </c>
      <c r="C65" s="133">
        <v>330.85027676300007</v>
      </c>
      <c r="D65" s="133">
        <v>52.97781878</v>
      </c>
      <c r="E65" s="133">
        <v>145.96672817000001</v>
      </c>
      <c r="F65" s="133">
        <v>352.81145962700009</v>
      </c>
      <c r="G65" s="133">
        <v>32</v>
      </c>
      <c r="H65" s="133">
        <v>636.69500820699943</v>
      </c>
      <c r="I65" s="133">
        <v>412.91682041400003</v>
      </c>
      <c r="J65" s="133">
        <v>69.972273474000005</v>
      </c>
      <c r="K65" s="133">
        <v>120.96118286500001</v>
      </c>
      <c r="L65" s="133">
        <v>18.966728169</v>
      </c>
      <c r="M65" s="133">
        <v>606.76155187799975</v>
      </c>
      <c r="N65" s="133">
        <v>217.94454695000002</v>
      </c>
      <c r="O65" s="133">
        <v>2998.8243952969997</v>
      </c>
    </row>
    <row r="66" spans="1:15" x14ac:dyDescent="0.2">
      <c r="A66" s="18" t="s">
        <v>61</v>
      </c>
      <c r="B66" s="18">
        <v>2020</v>
      </c>
      <c r="C66" s="133">
        <v>343.8922927000001</v>
      </c>
      <c r="D66" s="133">
        <v>60.981429774999988</v>
      </c>
      <c r="E66" s="133">
        <v>145.98142978000001</v>
      </c>
      <c r="F66" s="133">
        <v>316.90714887500013</v>
      </c>
      <c r="G66" s="133">
        <v>21.996285954999998</v>
      </c>
      <c r="H66" s="133">
        <v>568.84401012500007</v>
      </c>
      <c r="I66" s="133">
        <v>358.91086292500023</v>
      </c>
      <c r="J66" s="133">
        <v>82.97400168499999</v>
      </c>
      <c r="K66" s="133">
        <v>133.94057528000002</v>
      </c>
      <c r="L66" s="133">
        <v>13.996285954999999</v>
      </c>
      <c r="M66" s="133">
        <v>426.89972079</v>
      </c>
      <c r="N66" s="133">
        <v>202.94428932499994</v>
      </c>
      <c r="O66" s="133">
        <v>2678.2683331700005</v>
      </c>
    </row>
    <row r="67" spans="1:15" x14ac:dyDescent="0.2">
      <c r="A67" s="18" t="s">
        <v>61</v>
      </c>
      <c r="B67" s="18">
        <v>2021</v>
      </c>
      <c r="C67" s="133">
        <v>409.82595854499982</v>
      </c>
      <c r="D67" s="133">
        <v>58.980109548000001</v>
      </c>
      <c r="E67" s="133">
        <v>153.94530125299997</v>
      </c>
      <c r="F67" s="133">
        <v>162.92043819199995</v>
      </c>
      <c r="G67" s="133">
        <v>19.995027387</v>
      </c>
      <c r="H67" s="133">
        <v>463.84087637999988</v>
      </c>
      <c r="I67" s="133">
        <v>342.91049296499989</v>
      </c>
      <c r="J67" s="133">
        <v>70.970164322000002</v>
      </c>
      <c r="K67" s="133">
        <v>121.96519170899998</v>
      </c>
      <c r="L67" s="133">
        <v>13</v>
      </c>
      <c r="M67" s="133">
        <v>418.84087638399984</v>
      </c>
      <c r="N67" s="133">
        <v>185.91049296199992</v>
      </c>
      <c r="O67" s="133">
        <v>2423.1049296469992</v>
      </c>
    </row>
    <row r="68" spans="1:15" x14ac:dyDescent="0.2">
      <c r="A68" s="18" t="s">
        <v>61</v>
      </c>
      <c r="B68" s="18">
        <v>2022</v>
      </c>
      <c r="C68" s="133">
        <v>368.78928673899986</v>
      </c>
      <c r="D68" s="133">
        <v>63.957857347000008</v>
      </c>
      <c r="E68" s="133">
        <v>91.945816592</v>
      </c>
      <c r="F68" s="133">
        <v>207.90367393699995</v>
      </c>
      <c r="G68" s="133">
        <v>29.981938863000003</v>
      </c>
      <c r="H68" s="133">
        <v>354.82540901199991</v>
      </c>
      <c r="I68" s="133">
        <v>395.83142938999993</v>
      </c>
      <c r="J68" s="133">
        <v>73.975918484000005</v>
      </c>
      <c r="K68" s="133">
        <v>149.90969431499994</v>
      </c>
      <c r="L68" s="133">
        <v>7</v>
      </c>
      <c r="M68" s="133">
        <v>373.80132749699987</v>
      </c>
      <c r="N68" s="133">
        <v>221.92173507399994</v>
      </c>
      <c r="O68" s="133">
        <v>2339.8440872499996</v>
      </c>
    </row>
    <row r="69" spans="1:15" x14ac:dyDescent="0.2">
      <c r="A69" s="18" t="s">
        <v>61</v>
      </c>
      <c r="B69" s="18">
        <v>2023</v>
      </c>
      <c r="C69" s="133">
        <v>291.86589424499994</v>
      </c>
      <c r="D69" s="133">
        <v>68.965015889999989</v>
      </c>
      <c r="E69" s="133">
        <v>107.98250794499998</v>
      </c>
      <c r="F69" s="133">
        <v>268.924201095</v>
      </c>
      <c r="G69" s="133">
        <v>24.988338630000001</v>
      </c>
      <c r="H69" s="133">
        <v>386.87755562500013</v>
      </c>
      <c r="I69" s="133">
        <v>369.91253973000005</v>
      </c>
      <c r="J69" s="133">
        <v>76.994169314999994</v>
      </c>
      <c r="K69" s="133">
        <v>195.87172492999994</v>
      </c>
      <c r="L69" s="133">
        <v>10.994169315000001</v>
      </c>
      <c r="M69" s="133">
        <v>355.88338629999998</v>
      </c>
      <c r="N69" s="133">
        <v>219.970846575</v>
      </c>
      <c r="O69" s="133">
        <v>2379.230349595</v>
      </c>
    </row>
    <row r="70" spans="1:15" x14ac:dyDescent="0.2">
      <c r="A70" s="108" t="s">
        <v>61</v>
      </c>
      <c r="B70" s="18">
        <v>2024</v>
      </c>
      <c r="C70" s="133">
        <v>308.91123601400011</v>
      </c>
      <c r="D70" s="133">
        <v>87.982247203</v>
      </c>
      <c r="E70" s="133">
        <v>181.98224720299999</v>
      </c>
      <c r="F70" s="133">
        <v>286.92307121300013</v>
      </c>
      <c r="G70" s="133">
        <v>30.994082401</v>
      </c>
      <c r="H70" s="133">
        <v>311.92898881200011</v>
      </c>
      <c r="I70" s="133">
        <v>365.8816480160001</v>
      </c>
      <c r="J70" s="133">
        <v>97.976329602999996</v>
      </c>
      <c r="K70" s="133">
        <v>201.88164801900007</v>
      </c>
      <c r="L70" s="133">
        <v>5.994082401</v>
      </c>
      <c r="M70" s="133">
        <v>331.88756561600007</v>
      </c>
      <c r="N70" s="133">
        <v>237.95265920800006</v>
      </c>
      <c r="O70" s="133">
        <v>2450.2958057090009</v>
      </c>
    </row>
    <row r="71" spans="1:15" x14ac:dyDescent="0.2">
      <c r="A71" s="178" t="s">
        <v>55</v>
      </c>
      <c r="B71" s="178">
        <v>2014</v>
      </c>
      <c r="C71" s="177">
        <v>1557.0172633160021</v>
      </c>
      <c r="D71" s="177">
        <v>543.70438002600054</v>
      </c>
      <c r="E71" s="177">
        <v>627.81623622800032</v>
      </c>
      <c r="F71" s="177">
        <v>4835.868026077992</v>
      </c>
      <c r="G71" s="177">
        <v>478.53659571100042</v>
      </c>
      <c r="H71" s="177">
        <v>2777.2822081749964</v>
      </c>
      <c r="I71" s="177">
        <v>1207.2809243620006</v>
      </c>
      <c r="J71" s="177">
        <v>437.7443286710004</v>
      </c>
      <c r="K71" s="177">
        <v>657.73633894200032</v>
      </c>
      <c r="L71" s="177">
        <v>130.94407189699999</v>
      </c>
      <c r="M71" s="177">
        <v>7717.7974022700046</v>
      </c>
      <c r="N71" s="177">
        <v>279.86417460600006</v>
      </c>
      <c r="O71" s="177">
        <v>21251.591950281996</v>
      </c>
    </row>
    <row r="72" spans="1:15" x14ac:dyDescent="0.2">
      <c r="A72" s="18" t="s">
        <v>55</v>
      </c>
      <c r="B72" s="18">
        <v>2015</v>
      </c>
      <c r="C72" s="129">
        <v>1528.0303812990021</v>
      </c>
      <c r="D72" s="129">
        <v>580.74244503599971</v>
      </c>
      <c r="E72" s="129">
        <v>531.82577163899987</v>
      </c>
      <c r="F72" s="129">
        <v>4008.5002016960143</v>
      </c>
      <c r="G72" s="129">
        <v>507.62881784099972</v>
      </c>
      <c r="H72" s="129">
        <v>2174.7804014050025</v>
      </c>
      <c r="I72" s="129">
        <v>1420.9773552560007</v>
      </c>
      <c r="J72" s="129">
        <v>414.79547105799992</v>
      </c>
      <c r="K72" s="129">
        <v>593.76517047299978</v>
      </c>
      <c r="L72" s="129">
        <v>129.90909824800002</v>
      </c>
      <c r="M72" s="129">
        <v>7024.2200018980257</v>
      </c>
      <c r="N72" s="129">
        <v>306.92424854000001</v>
      </c>
      <c r="O72" s="129">
        <v>19222.099364389043</v>
      </c>
    </row>
    <row r="73" spans="1:15" x14ac:dyDescent="0.2">
      <c r="A73" s="18" t="s">
        <v>55</v>
      </c>
      <c r="B73" s="18">
        <v>2016</v>
      </c>
      <c r="C73" s="129">
        <v>1534.3122669329982</v>
      </c>
      <c r="D73" s="129">
        <v>535.78880638099963</v>
      </c>
      <c r="E73" s="129">
        <v>415.92418690800002</v>
      </c>
      <c r="F73" s="129">
        <v>3042.4350011719948</v>
      </c>
      <c r="G73" s="129">
        <v>378.75089983399994</v>
      </c>
      <c r="H73" s="129">
        <v>1872.2256234199979</v>
      </c>
      <c r="I73" s="129">
        <v>1694.9602775829981</v>
      </c>
      <c r="J73" s="129">
        <v>388.84295859099979</v>
      </c>
      <c r="K73" s="129">
        <v>563.80505204399969</v>
      </c>
      <c r="L73" s="129">
        <v>118.91877168499994</v>
      </c>
      <c r="M73" s="129">
        <v>6044.5469049810181</v>
      </c>
      <c r="N73" s="129">
        <v>410.84837381199981</v>
      </c>
      <c r="O73" s="129">
        <v>17001.359123344006</v>
      </c>
    </row>
    <row r="74" spans="1:15" x14ac:dyDescent="0.2">
      <c r="A74" s="18" t="s">
        <v>55</v>
      </c>
      <c r="B74" s="18">
        <v>2017</v>
      </c>
      <c r="C74" s="129">
        <v>1485.3460626710041</v>
      </c>
      <c r="D74" s="129">
        <v>459.83526769599979</v>
      </c>
      <c r="E74" s="129">
        <v>491.90016223399994</v>
      </c>
      <c r="F74" s="129">
        <v>2706.786971185009</v>
      </c>
      <c r="G74" s="129">
        <v>359.73542993499973</v>
      </c>
      <c r="H74" s="129">
        <v>1706.3660302180033</v>
      </c>
      <c r="I74" s="129">
        <v>1893.0365655860037</v>
      </c>
      <c r="J74" s="129">
        <v>318.89017846399992</v>
      </c>
      <c r="K74" s="129">
        <v>514.81030825199991</v>
      </c>
      <c r="L74" s="129">
        <v>79.955073007999985</v>
      </c>
      <c r="M74" s="129">
        <v>4981.7885935229979</v>
      </c>
      <c r="N74" s="129">
        <v>426.8702109109999</v>
      </c>
      <c r="O74" s="129">
        <v>15425.320853683015</v>
      </c>
    </row>
    <row r="75" spans="1:15" x14ac:dyDescent="0.2">
      <c r="A75" s="18" t="s">
        <v>55</v>
      </c>
      <c r="B75" s="18">
        <v>2018</v>
      </c>
      <c r="C75" s="129">
        <v>1220.2215843520003</v>
      </c>
      <c r="D75" s="129">
        <v>282.73278268799987</v>
      </c>
      <c r="E75" s="129">
        <v>495.87800949000018</v>
      </c>
      <c r="F75" s="129">
        <v>1967.8498037560032</v>
      </c>
      <c r="G75" s="129">
        <v>285.80830062400003</v>
      </c>
      <c r="H75" s="129">
        <v>1450.2215843660017</v>
      </c>
      <c r="I75" s="129">
        <v>1911.6871497360039</v>
      </c>
      <c r="J75" s="129">
        <v>301.84896412800003</v>
      </c>
      <c r="K75" s="129">
        <v>404.79668248000024</v>
      </c>
      <c r="L75" s="129">
        <v>71.959336495999992</v>
      </c>
      <c r="M75" s="129">
        <v>4031.8157889570148</v>
      </c>
      <c r="N75" s="129">
        <v>306.96514556799997</v>
      </c>
      <c r="O75" s="129">
        <v>12731.785132641024</v>
      </c>
    </row>
    <row r="76" spans="1:15" x14ac:dyDescent="0.2">
      <c r="A76" s="18" t="s">
        <v>55</v>
      </c>
      <c r="B76" s="18">
        <v>2019</v>
      </c>
      <c r="C76" s="129">
        <v>1505.0628434359987</v>
      </c>
      <c r="D76" s="129">
        <v>262.86691267800006</v>
      </c>
      <c r="E76" s="129">
        <v>592.85027675899994</v>
      </c>
      <c r="F76" s="129">
        <v>1554.1515683139994</v>
      </c>
      <c r="G76" s="129">
        <v>231.86691267700002</v>
      </c>
      <c r="H76" s="129">
        <v>1402.2347478640004</v>
      </c>
      <c r="I76" s="129">
        <v>2092.8521217970024</v>
      </c>
      <c r="J76" s="129">
        <v>290.83364084900006</v>
      </c>
      <c r="K76" s="129">
        <v>310.86691267900005</v>
      </c>
      <c r="L76" s="129">
        <v>49.950092254000005</v>
      </c>
      <c r="M76" s="129">
        <v>2887.4750410310053</v>
      </c>
      <c r="N76" s="129">
        <v>345.91682042500003</v>
      </c>
      <c r="O76" s="129">
        <v>11526.927890763005</v>
      </c>
    </row>
    <row r="77" spans="1:15" x14ac:dyDescent="0.2">
      <c r="A77" s="18" t="s">
        <v>55</v>
      </c>
      <c r="B77" s="18">
        <v>2020</v>
      </c>
      <c r="C77" s="129">
        <v>1472.3946106700016</v>
      </c>
      <c r="D77" s="129">
        <v>207.90343482999992</v>
      </c>
      <c r="E77" s="129">
        <v>633.91457697500005</v>
      </c>
      <c r="F77" s="129">
        <v>1101.6694499949995</v>
      </c>
      <c r="G77" s="129">
        <v>161.90714887499999</v>
      </c>
      <c r="H77" s="129">
        <v>1224.6323095850007</v>
      </c>
      <c r="I77" s="129">
        <v>1723.2163365310028</v>
      </c>
      <c r="J77" s="129">
        <v>245.90343482999995</v>
      </c>
      <c r="K77" s="129">
        <v>351.84029606500008</v>
      </c>
      <c r="L77" s="129">
        <v>39.988857865</v>
      </c>
      <c r="M77" s="129">
        <v>1877.3500421410033</v>
      </c>
      <c r="N77" s="129">
        <v>305.922005055</v>
      </c>
      <c r="O77" s="129">
        <v>9346.6425034170061</v>
      </c>
    </row>
    <row r="78" spans="1:15" x14ac:dyDescent="0.2">
      <c r="A78" s="18" t="s">
        <v>55</v>
      </c>
      <c r="B78" s="18">
        <v>2021</v>
      </c>
      <c r="C78" s="129">
        <v>1515.0601761470004</v>
      </c>
      <c r="D78" s="129">
        <v>207.85579422299986</v>
      </c>
      <c r="E78" s="129">
        <v>524.88562990299988</v>
      </c>
      <c r="F78" s="129">
        <v>723.6320266380003</v>
      </c>
      <c r="G78" s="129">
        <v>128.92043819199995</v>
      </c>
      <c r="H78" s="129">
        <v>943.60716357800118</v>
      </c>
      <c r="I78" s="129">
        <v>1710.9458060479978</v>
      </c>
      <c r="J78" s="129">
        <v>229.8806572879999</v>
      </c>
      <c r="K78" s="129">
        <v>310.8856299009999</v>
      </c>
      <c r="L78" s="129">
        <v>31.995027387</v>
      </c>
      <c r="M78" s="129">
        <v>1696.1198474999994</v>
      </c>
      <c r="N78" s="129">
        <v>286.86573944499986</v>
      </c>
      <c r="O78" s="129">
        <v>8310.6539362499989</v>
      </c>
    </row>
    <row r="79" spans="1:15" x14ac:dyDescent="0.2">
      <c r="A79" s="18" t="s">
        <v>55</v>
      </c>
      <c r="B79" s="18">
        <v>2022</v>
      </c>
      <c r="C79" s="129">
        <v>1605.6213332400041</v>
      </c>
      <c r="D79" s="129">
        <v>193.81336825099987</v>
      </c>
      <c r="E79" s="129">
        <v>446.8254090129999</v>
      </c>
      <c r="F79" s="129">
        <v>906.43408438099948</v>
      </c>
      <c r="G79" s="129">
        <v>184.86153128399994</v>
      </c>
      <c r="H79" s="129">
        <v>769.65081802299972</v>
      </c>
      <c r="I79" s="129">
        <v>1670.6875574000071</v>
      </c>
      <c r="J79" s="129">
        <v>260.83744976799989</v>
      </c>
      <c r="K79" s="129">
        <v>374.70500142999975</v>
      </c>
      <c r="L79" s="129">
        <v>19.987959242000002</v>
      </c>
      <c r="M79" s="129">
        <v>1796.7116389150069</v>
      </c>
      <c r="N79" s="129">
        <v>330.89163317899988</v>
      </c>
      <c r="O79" s="129">
        <v>8561.0277841260158</v>
      </c>
    </row>
    <row r="80" spans="1:15" x14ac:dyDescent="0.2">
      <c r="A80" s="18" t="s">
        <v>55</v>
      </c>
      <c r="B80" s="18">
        <v>2023</v>
      </c>
      <c r="C80" s="130">
        <v>1457.9271539599981</v>
      </c>
      <c r="D80" s="130">
        <v>198.87172492999991</v>
      </c>
      <c r="E80" s="130">
        <v>544.83674083500023</v>
      </c>
      <c r="F80" s="130">
        <v>1112.5510372550004</v>
      </c>
      <c r="G80" s="130">
        <v>182.86589424499994</v>
      </c>
      <c r="H80" s="130">
        <v>812.73178850000079</v>
      </c>
      <c r="I80" s="130">
        <v>1382.3994394549984</v>
      </c>
      <c r="J80" s="130">
        <v>279.90670903999995</v>
      </c>
      <c r="K80" s="130">
        <v>467.65598958500027</v>
      </c>
      <c r="L80" s="130">
        <v>18.976677260000002</v>
      </c>
      <c r="M80" s="130">
        <v>1648.1545506749985</v>
      </c>
      <c r="N80" s="130">
        <v>322.95335451999995</v>
      </c>
      <c r="O80" s="129">
        <v>8429.8310602599959</v>
      </c>
    </row>
    <row r="81" spans="1:15" x14ac:dyDescent="0.2">
      <c r="A81" s="108" t="s">
        <v>55</v>
      </c>
      <c r="B81" s="108">
        <v>2024</v>
      </c>
      <c r="C81" s="131">
        <v>1386.8934089600023</v>
      </c>
      <c r="D81" s="131">
        <v>225.8638952230001</v>
      </c>
      <c r="E81" s="131">
        <v>606.90531841300026</v>
      </c>
      <c r="F81" s="131">
        <v>1118.5739328660011</v>
      </c>
      <c r="G81" s="131">
        <v>156.917153611</v>
      </c>
      <c r="H81" s="131">
        <v>640.79288403400039</v>
      </c>
      <c r="I81" s="131">
        <v>1395.4082400860011</v>
      </c>
      <c r="J81" s="131">
        <v>290.92307121200008</v>
      </c>
      <c r="K81" s="131">
        <v>438.69228484900043</v>
      </c>
      <c r="L81" s="131">
        <v>20.988164802</v>
      </c>
      <c r="M81" s="131">
        <v>1468.1952065170017</v>
      </c>
      <c r="N81" s="131">
        <v>359.92307121300013</v>
      </c>
      <c r="O81" s="132">
        <v>8110.0766317860071</v>
      </c>
    </row>
  </sheetData>
  <phoneticPr fontId="2"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AE2FD-89B0-0045-82B6-256FDCC04176}">
  <dimension ref="A1:O70"/>
  <sheetViews>
    <sheetView zoomScaleNormal="100" workbookViewId="0">
      <pane xSplit="2" ySplit="4" topLeftCell="C5" activePane="bottomRight" state="frozen"/>
      <selection activeCell="C5" sqref="C5"/>
      <selection pane="topRight" activeCell="C5" sqref="C5"/>
      <selection pane="bottomLeft" activeCell="C5" sqref="C5"/>
      <selection pane="bottomRight" activeCell="C5" sqref="C5"/>
    </sheetView>
  </sheetViews>
  <sheetFormatPr defaultColWidth="11.5546875" defaultRowHeight="15" x14ac:dyDescent="0.2"/>
  <cols>
    <col min="1" max="2" width="15.44140625" customWidth="1"/>
    <col min="3" max="15" width="11.33203125" customWidth="1"/>
  </cols>
  <sheetData>
    <row r="1" spans="1:15" ht="15.75" x14ac:dyDescent="0.2">
      <c r="A1" s="82" t="s">
        <v>318</v>
      </c>
      <c r="B1" s="82"/>
      <c r="C1" s="78"/>
      <c r="D1" s="78"/>
      <c r="E1" s="78"/>
      <c r="F1" s="78"/>
      <c r="G1" s="78"/>
      <c r="H1" s="78"/>
      <c r="I1" s="78"/>
      <c r="J1" s="78"/>
      <c r="K1" s="78"/>
      <c r="L1" s="78"/>
      <c r="M1" s="78"/>
      <c r="N1" s="78"/>
      <c r="O1" s="78"/>
    </row>
    <row r="2" spans="1:15" ht="15.75" x14ac:dyDescent="0.2">
      <c r="A2" s="83" t="s">
        <v>53</v>
      </c>
      <c r="B2" s="82"/>
      <c r="C2" s="78"/>
      <c r="D2" s="78"/>
      <c r="E2" s="78"/>
      <c r="F2" s="78"/>
      <c r="G2" s="78"/>
      <c r="H2" s="78"/>
      <c r="I2" s="78"/>
      <c r="J2" s="78"/>
      <c r="K2" s="78"/>
      <c r="L2" s="78"/>
      <c r="M2" s="78"/>
      <c r="N2" s="78"/>
      <c r="O2" s="78"/>
    </row>
    <row r="3" spans="1:15" x14ac:dyDescent="0.2">
      <c r="A3" s="268" t="s">
        <v>321</v>
      </c>
      <c r="B3" s="83"/>
      <c r="C3" s="78"/>
      <c r="D3" s="78"/>
      <c r="E3" s="78"/>
      <c r="F3" s="78"/>
      <c r="G3" s="78"/>
      <c r="H3" s="78"/>
      <c r="I3" s="78"/>
      <c r="J3" s="78"/>
      <c r="K3" s="78"/>
      <c r="L3" s="78"/>
      <c r="M3" s="78"/>
      <c r="N3" s="78"/>
      <c r="O3" s="78"/>
    </row>
    <row r="4" spans="1:15" ht="56.1" customHeight="1" x14ac:dyDescent="0.2">
      <c r="A4" s="152" t="s">
        <v>293</v>
      </c>
      <c r="B4" s="153" t="s">
        <v>37</v>
      </c>
      <c r="C4" s="154" t="s">
        <v>38</v>
      </c>
      <c r="D4" s="154" t="s">
        <v>39</v>
      </c>
      <c r="E4" s="154" t="s">
        <v>40</v>
      </c>
      <c r="F4" s="154" t="s">
        <v>41</v>
      </c>
      <c r="G4" s="154" t="s">
        <v>42</v>
      </c>
      <c r="H4" s="154" t="s">
        <v>43</v>
      </c>
      <c r="I4" s="154" t="s">
        <v>44</v>
      </c>
      <c r="J4" s="154" t="s">
        <v>45</v>
      </c>
      <c r="K4" s="154" t="s">
        <v>46</v>
      </c>
      <c r="L4" s="154" t="s">
        <v>47</v>
      </c>
      <c r="M4" s="154" t="s">
        <v>48</v>
      </c>
      <c r="N4" s="154" t="s">
        <v>49</v>
      </c>
      <c r="O4" s="155" t="s">
        <v>283</v>
      </c>
    </row>
    <row r="5" spans="1:15" x14ac:dyDescent="0.2">
      <c r="A5" s="156" t="s">
        <v>79</v>
      </c>
      <c r="B5" s="179">
        <v>2014</v>
      </c>
      <c r="C5" s="157">
        <v>115.92809243799999</v>
      </c>
      <c r="D5" s="157">
        <v>36.992010270999998</v>
      </c>
      <c r="E5" s="157">
        <v>85.968041084000006</v>
      </c>
      <c r="F5" s="157">
        <v>247.87216433500001</v>
      </c>
      <c r="G5" s="157">
        <v>12.984020541</v>
      </c>
      <c r="H5" s="157">
        <v>184.78427731199997</v>
      </c>
      <c r="I5" s="157">
        <v>106.936082167</v>
      </c>
      <c r="J5" s="157">
        <v>42.984020541999996</v>
      </c>
      <c r="K5" s="157">
        <v>60</v>
      </c>
      <c r="L5" s="157">
        <v>12</v>
      </c>
      <c r="M5" s="157">
        <v>332.82422596000009</v>
      </c>
      <c r="N5" s="157">
        <v>25.976030813000001</v>
      </c>
      <c r="O5" s="158">
        <f>SUM(Table2[[#This Row],[Violence against the person]:[Summary motoring offences]])</f>
        <v>1265.2489654630003</v>
      </c>
    </row>
    <row r="6" spans="1:15" x14ac:dyDescent="0.2">
      <c r="A6" s="159" t="s">
        <v>79</v>
      </c>
      <c r="B6" s="180">
        <v>2015</v>
      </c>
      <c r="C6" s="160">
        <v>95.924248540000008</v>
      </c>
      <c r="D6" s="160">
        <v>36.984849707999999</v>
      </c>
      <c r="E6" s="160">
        <v>72.984849707999999</v>
      </c>
      <c r="F6" s="160">
        <v>208.85607222500008</v>
      </c>
      <c r="G6" s="160">
        <v>12</v>
      </c>
      <c r="H6" s="160">
        <v>173.91667338600004</v>
      </c>
      <c r="I6" s="160">
        <v>124.946973976</v>
      </c>
      <c r="J6" s="160">
        <v>26.992424853999999</v>
      </c>
      <c r="K6" s="160">
        <v>43</v>
      </c>
      <c r="L6" s="160">
        <v>7.9924248540000002</v>
      </c>
      <c r="M6" s="160">
        <v>321.85607222500005</v>
      </c>
      <c r="N6" s="160">
        <v>33.992424853999999</v>
      </c>
      <c r="O6" s="161">
        <f>SUM(Table2[[#This Row],[Violence against the person]:[Summary motoring offences]])</f>
        <v>1159.4470143300002</v>
      </c>
    </row>
    <row r="7" spans="1:15" x14ac:dyDescent="0.2">
      <c r="A7" s="159" t="s">
        <v>79</v>
      </c>
      <c r="B7" s="180">
        <v>2016</v>
      </c>
      <c r="C7" s="160">
        <v>92.962093452999994</v>
      </c>
      <c r="D7" s="160">
        <v>26.989169558</v>
      </c>
      <c r="E7" s="160">
        <v>62.989169558</v>
      </c>
      <c r="F7" s="160">
        <v>155.96750867399999</v>
      </c>
      <c r="G7" s="160">
        <v>13.994584779</v>
      </c>
      <c r="H7" s="160">
        <v>166.913356464</v>
      </c>
      <c r="I7" s="160">
        <v>165.94043257200002</v>
      </c>
      <c r="J7" s="160">
        <v>30.983754337000001</v>
      </c>
      <c r="K7" s="160">
        <v>63.983754337000001</v>
      </c>
      <c r="L7" s="160">
        <v>12.989169558</v>
      </c>
      <c r="M7" s="160">
        <v>271.93501734799997</v>
      </c>
      <c r="N7" s="160">
        <v>51.989169558</v>
      </c>
      <c r="O7" s="161">
        <f>SUM(Table2[[#This Row],[Violence against the person]:[Summary motoring offences]])</f>
        <v>1117.6371801959999</v>
      </c>
    </row>
    <row r="8" spans="1:15" x14ac:dyDescent="0.2">
      <c r="A8" s="159" t="s">
        <v>79</v>
      </c>
      <c r="B8" s="180">
        <v>2017</v>
      </c>
      <c r="C8" s="160">
        <v>100.97504056</v>
      </c>
      <c r="D8" s="160">
        <v>22.990016224000001</v>
      </c>
      <c r="E8" s="160">
        <v>66</v>
      </c>
      <c r="F8" s="160">
        <v>149.97504055999997</v>
      </c>
      <c r="G8" s="160">
        <v>6</v>
      </c>
      <c r="H8" s="160">
        <v>148.97004867199996</v>
      </c>
      <c r="I8" s="160">
        <v>203.89517034599999</v>
      </c>
      <c r="J8" s="160">
        <v>17</v>
      </c>
      <c r="K8" s="160">
        <v>44.985024336000002</v>
      </c>
      <c r="L8" s="160">
        <v>2</v>
      </c>
      <c r="M8" s="160">
        <v>218.96006489599995</v>
      </c>
      <c r="N8" s="160">
        <v>48.995008112000001</v>
      </c>
      <c r="O8" s="161">
        <f>SUM(Table2[[#This Row],[Violence against the person]:[Summary motoring offences]])</f>
        <v>1030.7454137059999</v>
      </c>
    </row>
    <row r="9" spans="1:15" x14ac:dyDescent="0.2">
      <c r="A9" s="159" t="s">
        <v>79</v>
      </c>
      <c r="B9" s="180">
        <v>2018</v>
      </c>
      <c r="C9" s="160">
        <v>70.982572783999984</v>
      </c>
      <c r="D9" s="160">
        <v>10.988381856</v>
      </c>
      <c r="E9" s="160">
        <v>60.994190928000002</v>
      </c>
      <c r="F9" s="160">
        <v>93.953527424000001</v>
      </c>
      <c r="G9" s="160">
        <v>7.9941909280000001</v>
      </c>
      <c r="H9" s="160">
        <v>168.90705484799994</v>
      </c>
      <c r="I9" s="160">
        <v>207.88962762999998</v>
      </c>
      <c r="J9" s="160">
        <v>12.982572784</v>
      </c>
      <c r="K9" s="160">
        <v>32</v>
      </c>
      <c r="L9" s="160">
        <v>7</v>
      </c>
      <c r="M9" s="160">
        <v>171.94771835199998</v>
      </c>
      <c r="N9" s="160">
        <v>35</v>
      </c>
      <c r="O9" s="161">
        <f>SUM(Table2[[#This Row],[Violence against the person]:[Summary motoring offences]])</f>
        <v>880.63983753399998</v>
      </c>
    </row>
    <row r="10" spans="1:15" x14ac:dyDescent="0.2">
      <c r="A10" s="159" t="s">
        <v>79</v>
      </c>
      <c r="B10" s="180">
        <v>2019</v>
      </c>
      <c r="C10" s="160">
        <v>102.95009225500002</v>
      </c>
      <c r="D10" s="160">
        <v>15</v>
      </c>
      <c r="E10" s="160">
        <v>79.988909389</v>
      </c>
      <c r="F10" s="160">
        <v>62.983364085000005</v>
      </c>
      <c r="G10" s="160">
        <v>8.9944546949999999</v>
      </c>
      <c r="H10" s="160">
        <v>155.93900164400003</v>
      </c>
      <c r="I10" s="160">
        <v>226.92236572300004</v>
      </c>
      <c r="J10" s="160">
        <v>20.994454695000002</v>
      </c>
      <c r="K10" s="160">
        <v>29</v>
      </c>
      <c r="L10" s="160">
        <v>3</v>
      </c>
      <c r="M10" s="160">
        <v>115.95009225400001</v>
      </c>
      <c r="N10" s="160">
        <v>37.994454695000002</v>
      </c>
      <c r="O10" s="161">
        <f>SUM(Table2[[#This Row],[Violence against the person]:[Summary motoring offences]])</f>
        <v>859.71718943500014</v>
      </c>
    </row>
    <row r="11" spans="1:15" x14ac:dyDescent="0.2">
      <c r="A11" s="159" t="s">
        <v>79</v>
      </c>
      <c r="B11" s="180">
        <v>2020</v>
      </c>
      <c r="C11" s="160">
        <v>58.981429775000002</v>
      </c>
      <c r="D11" s="160">
        <v>9.9888578649999999</v>
      </c>
      <c r="E11" s="160">
        <v>63.988857865</v>
      </c>
      <c r="F11" s="160">
        <v>42.992571910000002</v>
      </c>
      <c r="G11" s="160">
        <v>2</v>
      </c>
      <c r="H11" s="160">
        <v>127.96657359500003</v>
      </c>
      <c r="I11" s="160">
        <v>191.94057528499999</v>
      </c>
      <c r="J11" s="160">
        <v>17.992571910000002</v>
      </c>
      <c r="K11" s="160">
        <v>31.988857865</v>
      </c>
      <c r="L11" s="160">
        <v>2</v>
      </c>
      <c r="M11" s="160">
        <v>75.981429775000009</v>
      </c>
      <c r="N11" s="160">
        <v>23</v>
      </c>
      <c r="O11" s="161">
        <f>SUM(Table2[[#This Row],[Violence against the person]:[Summary motoring offences]])</f>
        <v>648.82172584500017</v>
      </c>
    </row>
    <row r="12" spans="1:15" x14ac:dyDescent="0.2">
      <c r="A12" s="159" t="s">
        <v>79</v>
      </c>
      <c r="B12" s="180">
        <v>2021</v>
      </c>
      <c r="C12" s="160">
        <v>49.980109548000001</v>
      </c>
      <c r="D12" s="160">
        <v>8.9900547740000007</v>
      </c>
      <c r="E12" s="160">
        <v>54.990054774000001</v>
      </c>
      <c r="F12" s="160">
        <v>25.995027387</v>
      </c>
      <c r="G12" s="160">
        <v>2</v>
      </c>
      <c r="H12" s="160">
        <v>90.970164321999988</v>
      </c>
      <c r="I12" s="160">
        <v>177.92043819399998</v>
      </c>
      <c r="J12" s="160">
        <v>13.985082161000001</v>
      </c>
      <c r="K12" s="160">
        <v>28</v>
      </c>
      <c r="L12" s="160">
        <v>3</v>
      </c>
      <c r="M12" s="160">
        <v>55.955246483000003</v>
      </c>
      <c r="N12" s="160">
        <v>25.990054774000001</v>
      </c>
      <c r="O12" s="161">
        <f>SUM(Table2[[#This Row],[Violence against the person]:[Summary motoring offences]])</f>
        <v>537.77623241699996</v>
      </c>
    </row>
    <row r="13" spans="1:15" x14ac:dyDescent="0.2">
      <c r="A13" s="159" t="s">
        <v>79</v>
      </c>
      <c r="B13" s="180">
        <v>2022</v>
      </c>
      <c r="C13" s="160">
        <v>74.957857348000005</v>
      </c>
      <c r="D13" s="160">
        <v>8</v>
      </c>
      <c r="E13" s="160">
        <v>39.993979621000001</v>
      </c>
      <c r="F13" s="160">
        <v>25.981938863</v>
      </c>
      <c r="G13" s="160">
        <v>3</v>
      </c>
      <c r="H13" s="160">
        <v>60.987959242000002</v>
      </c>
      <c r="I13" s="160">
        <v>166.89163317699996</v>
      </c>
      <c r="J13" s="160">
        <v>16</v>
      </c>
      <c r="K13" s="160">
        <v>22</v>
      </c>
      <c r="L13" s="160">
        <v>6</v>
      </c>
      <c r="M13" s="160">
        <v>67.969898104999999</v>
      </c>
      <c r="N13" s="160">
        <v>20</v>
      </c>
      <c r="O13" s="161">
        <f>SUM(Table2[[#This Row],[Violence against the person]:[Summary motoring offences]])</f>
        <v>511.78326635600001</v>
      </c>
    </row>
    <row r="14" spans="1:15" x14ac:dyDescent="0.2">
      <c r="A14" s="159" t="s">
        <v>79</v>
      </c>
      <c r="B14" s="180">
        <v>2023</v>
      </c>
      <c r="C14" s="160">
        <v>66.965015890000004</v>
      </c>
      <c r="D14" s="160">
        <v>7</v>
      </c>
      <c r="E14" s="160">
        <v>44.988338630000001</v>
      </c>
      <c r="F14" s="160">
        <v>47.982507945000002</v>
      </c>
      <c r="G14" s="160">
        <v>5</v>
      </c>
      <c r="H14" s="160">
        <v>79.970846574999982</v>
      </c>
      <c r="I14" s="160">
        <v>119.96501589</v>
      </c>
      <c r="J14" s="160">
        <v>20.988338630000001</v>
      </c>
      <c r="K14" s="160">
        <v>29.988338630000001</v>
      </c>
      <c r="L14" s="266">
        <v>0</v>
      </c>
      <c r="M14" s="160">
        <v>66.994169314999994</v>
      </c>
      <c r="N14" s="160">
        <v>18</v>
      </c>
      <c r="O14" s="161">
        <f>SUM(Table2[[#This Row],[Violence against the person]:[Summary motoring offences]])</f>
        <v>507.84257150500002</v>
      </c>
    </row>
    <row r="15" spans="1:15" x14ac:dyDescent="0.2">
      <c r="A15" s="159" t="s">
        <v>79</v>
      </c>
      <c r="B15" s="180">
        <v>2024</v>
      </c>
      <c r="C15" s="160">
        <v>79.976329604</v>
      </c>
      <c r="D15" s="160">
        <v>6.994082401</v>
      </c>
      <c r="E15" s="160">
        <v>50.988164802</v>
      </c>
      <c r="F15" s="160">
        <v>44.982247203</v>
      </c>
      <c r="G15" s="160">
        <v>7</v>
      </c>
      <c r="H15" s="160">
        <v>42.982247203</v>
      </c>
      <c r="I15" s="160">
        <v>121.964494406</v>
      </c>
      <c r="J15" s="160">
        <v>14.994082401</v>
      </c>
      <c r="K15" s="160">
        <v>38.982247203</v>
      </c>
      <c r="L15" s="160">
        <v>3.994082401</v>
      </c>
      <c r="M15" s="160">
        <v>61.976329604</v>
      </c>
      <c r="N15" s="160">
        <v>29.994082401</v>
      </c>
      <c r="O15" s="162">
        <f>SUM(Table2[[#This Row],[Violence against the person]:[Summary motoring offences]])</f>
        <v>504.82838962899996</v>
      </c>
    </row>
    <row r="16" spans="1:15" x14ac:dyDescent="0.2">
      <c r="A16" s="156" t="s">
        <v>80</v>
      </c>
      <c r="B16" s="179">
        <v>2014</v>
      </c>
      <c r="C16" s="157">
        <v>168.86417460299998</v>
      </c>
      <c r="D16" s="157">
        <v>59.968041083999999</v>
      </c>
      <c r="E16" s="157">
        <v>240.91211297699996</v>
      </c>
      <c r="F16" s="157">
        <v>425.79226703800015</v>
      </c>
      <c r="G16" s="157">
        <v>20.984020542</v>
      </c>
      <c r="H16" s="157">
        <v>313.86417460000007</v>
      </c>
      <c r="I16" s="157">
        <v>337.81623622000006</v>
      </c>
      <c r="J16" s="157">
        <v>49.976030812999994</v>
      </c>
      <c r="K16" s="157">
        <v>79.960051355000004</v>
      </c>
      <c r="L16" s="157">
        <v>25.984020542</v>
      </c>
      <c r="M16" s="157">
        <v>604.75231839100024</v>
      </c>
      <c r="N16" s="157">
        <v>19</v>
      </c>
      <c r="O16" s="158">
        <f>SUM(Table2[[#This Row],[Violence against the person]:[Summary motoring offences]])</f>
        <v>2347.8734481650008</v>
      </c>
    </row>
    <row r="17" spans="1:15" x14ac:dyDescent="0.2">
      <c r="A17" s="159" t="s">
        <v>80</v>
      </c>
      <c r="B17" s="180">
        <v>2015</v>
      </c>
      <c r="C17" s="160">
        <v>169.91667339300002</v>
      </c>
      <c r="D17" s="160">
        <v>61.954549123999996</v>
      </c>
      <c r="E17" s="160">
        <v>190.93182368400002</v>
      </c>
      <c r="F17" s="160">
        <v>383.81062134899997</v>
      </c>
      <c r="G17" s="160">
        <v>23.977274561999998</v>
      </c>
      <c r="H17" s="160">
        <v>357.87122250399989</v>
      </c>
      <c r="I17" s="160">
        <v>364.73486987799998</v>
      </c>
      <c r="J17" s="160">
        <v>34.984849707999999</v>
      </c>
      <c r="K17" s="160">
        <v>84.962124270000004</v>
      </c>
      <c r="L17" s="160">
        <v>20.992424853999999</v>
      </c>
      <c r="M17" s="160">
        <v>627.67426871499993</v>
      </c>
      <c r="N17" s="160">
        <v>36</v>
      </c>
      <c r="O17" s="161">
        <f>SUM(Table2[[#This Row],[Violence against the person]:[Summary motoring offences]])</f>
        <v>2357.8107020409998</v>
      </c>
    </row>
    <row r="18" spans="1:15" x14ac:dyDescent="0.2">
      <c r="A18" s="159" t="s">
        <v>80</v>
      </c>
      <c r="B18" s="180">
        <v>2016</v>
      </c>
      <c r="C18" s="160">
        <v>173.98375433700002</v>
      </c>
      <c r="D18" s="160">
        <v>39.989169558</v>
      </c>
      <c r="E18" s="160">
        <v>171.96209345499997</v>
      </c>
      <c r="F18" s="160">
        <v>295.91335646499999</v>
      </c>
      <c r="G18" s="160">
        <v>21.994584779</v>
      </c>
      <c r="H18" s="160">
        <v>354.91877169299994</v>
      </c>
      <c r="I18" s="160">
        <v>463.76714550599974</v>
      </c>
      <c r="J18" s="160">
        <v>49.978339116000001</v>
      </c>
      <c r="K18" s="160">
        <v>83.994584779000007</v>
      </c>
      <c r="L18" s="160">
        <v>21.994584779</v>
      </c>
      <c r="M18" s="160">
        <v>646.69133241399982</v>
      </c>
      <c r="N18" s="160">
        <v>42.989169558</v>
      </c>
      <c r="O18" s="161">
        <f>SUM(Table2[[#This Row],[Violence against the person]:[Summary motoring offences]])</f>
        <v>2368.1768864389992</v>
      </c>
    </row>
    <row r="19" spans="1:15" x14ac:dyDescent="0.2">
      <c r="A19" s="159" t="s">
        <v>80</v>
      </c>
      <c r="B19" s="180">
        <v>2017</v>
      </c>
      <c r="C19" s="160">
        <v>139.93510545599995</v>
      </c>
      <c r="D19" s="160">
        <v>47.990016224000001</v>
      </c>
      <c r="E19" s="160">
        <v>174.97504055399997</v>
      </c>
      <c r="F19" s="160">
        <v>317.90515411799993</v>
      </c>
      <c r="G19" s="160">
        <v>14.990016224</v>
      </c>
      <c r="H19" s="160">
        <v>377.94009733999997</v>
      </c>
      <c r="I19" s="160">
        <v>502.81530012899992</v>
      </c>
      <c r="J19" s="160">
        <v>33.985024336000002</v>
      </c>
      <c r="K19" s="160">
        <v>79.985024336000009</v>
      </c>
      <c r="L19" s="160">
        <v>14.995008112000001</v>
      </c>
      <c r="M19" s="160">
        <v>484.80531636599983</v>
      </c>
      <c r="N19" s="160">
        <v>38.995008112000001</v>
      </c>
      <c r="O19" s="161">
        <f>SUM(Table2[[#This Row],[Violence against the person]:[Summary motoring offences]])</f>
        <v>2229.3161113069996</v>
      </c>
    </row>
    <row r="20" spans="1:15" x14ac:dyDescent="0.2">
      <c r="A20" s="159" t="s">
        <v>80</v>
      </c>
      <c r="B20" s="180">
        <v>2018</v>
      </c>
      <c r="C20" s="160">
        <v>120.95352742399999</v>
      </c>
      <c r="D20" s="160">
        <v>23</v>
      </c>
      <c r="E20" s="160">
        <v>211.94771835399999</v>
      </c>
      <c r="F20" s="160">
        <v>205.94771835199995</v>
      </c>
      <c r="G20" s="160">
        <v>12.994190928</v>
      </c>
      <c r="H20" s="160">
        <v>288.91867300400003</v>
      </c>
      <c r="I20" s="160">
        <v>451.73278268800004</v>
      </c>
      <c r="J20" s="160">
        <v>48.976763712</v>
      </c>
      <c r="K20" s="160">
        <v>60.982572784000006</v>
      </c>
      <c r="L20" s="160">
        <v>12.994190928</v>
      </c>
      <c r="M20" s="160">
        <v>417.81991877000019</v>
      </c>
      <c r="N20" s="160">
        <v>35</v>
      </c>
      <c r="O20" s="161">
        <f>SUM(Table2[[#This Row],[Violence against the person]:[Summary motoring offences]])</f>
        <v>1891.2680569440004</v>
      </c>
    </row>
    <row r="21" spans="1:15" x14ac:dyDescent="0.2">
      <c r="A21" s="159" t="s">
        <v>80</v>
      </c>
      <c r="B21" s="180">
        <v>2019</v>
      </c>
      <c r="C21" s="160">
        <v>160.89463920400001</v>
      </c>
      <c r="D21" s="160">
        <v>15.994454695</v>
      </c>
      <c r="E21" s="160">
        <v>244.93900164000001</v>
      </c>
      <c r="F21" s="160">
        <v>159.93345633900003</v>
      </c>
      <c r="G21" s="160">
        <v>17</v>
      </c>
      <c r="H21" s="160">
        <v>274.91127511500002</v>
      </c>
      <c r="I21" s="160">
        <v>393.86691265800005</v>
      </c>
      <c r="J21" s="160">
        <v>41.97781878</v>
      </c>
      <c r="K21" s="160">
        <v>38.988909390000003</v>
      </c>
      <c r="L21" s="160">
        <v>2</v>
      </c>
      <c r="M21" s="160">
        <v>266.92791103400003</v>
      </c>
      <c r="N21" s="160">
        <v>31.994454695000002</v>
      </c>
      <c r="O21" s="161">
        <f>SUM(Table2[[#This Row],[Violence against the person]:[Summary motoring offences]])</f>
        <v>1649.4288335500003</v>
      </c>
    </row>
    <row r="22" spans="1:15" x14ac:dyDescent="0.2">
      <c r="A22" s="159" t="s">
        <v>80</v>
      </c>
      <c r="B22" s="180">
        <v>2020</v>
      </c>
      <c r="C22" s="160">
        <v>194.95171741499996</v>
      </c>
      <c r="D22" s="160">
        <v>17.988857865</v>
      </c>
      <c r="E22" s="160">
        <v>254.96657360499995</v>
      </c>
      <c r="F22" s="160">
        <v>128.97771573</v>
      </c>
      <c r="G22" s="160">
        <v>15</v>
      </c>
      <c r="H22" s="160">
        <v>227.97028765999994</v>
      </c>
      <c r="I22" s="160">
        <v>399.88115056500004</v>
      </c>
      <c r="J22" s="160">
        <v>33.992571909999995</v>
      </c>
      <c r="K22" s="160">
        <v>36.981429775000002</v>
      </c>
      <c r="L22" s="160">
        <v>7</v>
      </c>
      <c r="M22" s="160">
        <v>166.97400168499996</v>
      </c>
      <c r="N22" s="160">
        <v>19.988857865</v>
      </c>
      <c r="O22" s="161">
        <f>SUM(Table2[[#This Row],[Violence against the person]:[Summary motoring offences]])</f>
        <v>1504.6731640749997</v>
      </c>
    </row>
    <row r="23" spans="1:15" x14ac:dyDescent="0.2">
      <c r="A23" s="159" t="s">
        <v>80</v>
      </c>
      <c r="B23" s="180">
        <v>2021</v>
      </c>
      <c r="C23" s="160">
        <v>175.93535603099994</v>
      </c>
      <c r="D23" s="160">
        <v>16.995027387</v>
      </c>
      <c r="E23" s="160">
        <v>192.97513693399998</v>
      </c>
      <c r="F23" s="160">
        <v>63.955246483000003</v>
      </c>
      <c r="G23" s="160">
        <v>9.9950273870000004</v>
      </c>
      <c r="H23" s="160">
        <v>178.95524648499998</v>
      </c>
      <c r="I23" s="160">
        <v>401.82595853399994</v>
      </c>
      <c r="J23" s="160">
        <v>30.990054774000001</v>
      </c>
      <c r="K23" s="160">
        <v>35.985082161000001</v>
      </c>
      <c r="L23" s="160">
        <v>2</v>
      </c>
      <c r="M23" s="160">
        <v>149.96021909599997</v>
      </c>
      <c r="N23" s="160">
        <v>17.995027387</v>
      </c>
      <c r="O23" s="161">
        <f>SUM(Table2[[#This Row],[Violence against the person]:[Summary motoring offences]])</f>
        <v>1277.5673826589998</v>
      </c>
    </row>
    <row r="24" spans="1:15" x14ac:dyDescent="0.2">
      <c r="A24" s="159" t="s">
        <v>80</v>
      </c>
      <c r="B24" s="180">
        <v>2022</v>
      </c>
      <c r="C24" s="160">
        <v>163.92173507299995</v>
      </c>
      <c r="D24" s="160">
        <v>14.993979620999999</v>
      </c>
      <c r="E24" s="160">
        <v>155.96387772700001</v>
      </c>
      <c r="F24" s="160">
        <v>90.933775831999981</v>
      </c>
      <c r="G24" s="160">
        <v>4</v>
      </c>
      <c r="H24" s="160">
        <v>138.987959241</v>
      </c>
      <c r="I24" s="160">
        <v>366.81336825099993</v>
      </c>
      <c r="J24" s="160">
        <v>37.987959242000002</v>
      </c>
      <c r="K24" s="160">
        <v>39.981938863000003</v>
      </c>
      <c r="L24" s="160">
        <v>1.993979621</v>
      </c>
      <c r="M24" s="160">
        <v>154.91571469399994</v>
      </c>
      <c r="N24" s="160">
        <v>30.993979621000001</v>
      </c>
      <c r="O24" s="161">
        <f>SUM(Table2[[#This Row],[Violence against the person]:[Summary motoring offences]])</f>
        <v>1201.4882677859998</v>
      </c>
    </row>
    <row r="25" spans="1:15" x14ac:dyDescent="0.2">
      <c r="A25" s="159" t="s">
        <v>80</v>
      </c>
      <c r="B25" s="180">
        <v>2023</v>
      </c>
      <c r="C25" s="160">
        <v>141.95335451999998</v>
      </c>
      <c r="D25" s="160">
        <v>15.988338629999999</v>
      </c>
      <c r="E25" s="160">
        <v>179.941693165</v>
      </c>
      <c r="F25" s="160">
        <v>91</v>
      </c>
      <c r="G25" s="160">
        <v>5</v>
      </c>
      <c r="H25" s="160">
        <v>161.97667726499998</v>
      </c>
      <c r="I25" s="160">
        <v>322.91837041500008</v>
      </c>
      <c r="J25" s="160">
        <v>44.988338630000001</v>
      </c>
      <c r="K25" s="160">
        <v>35.982507945000002</v>
      </c>
      <c r="L25" s="160">
        <v>1</v>
      </c>
      <c r="M25" s="160">
        <v>136.94169314999996</v>
      </c>
      <c r="N25" s="160">
        <v>17.994169315000001</v>
      </c>
      <c r="O25" s="161">
        <f>SUM(Table2[[#This Row],[Violence against the person]:[Summary motoring offences]])</f>
        <v>1155.6851430349998</v>
      </c>
    </row>
    <row r="26" spans="1:15" x14ac:dyDescent="0.2">
      <c r="A26" s="159" t="s">
        <v>80</v>
      </c>
      <c r="B26" s="180">
        <v>2024</v>
      </c>
      <c r="C26" s="160">
        <v>123.928988812</v>
      </c>
      <c r="D26" s="160">
        <v>13.988164802</v>
      </c>
      <c r="E26" s="160">
        <v>204.964494403</v>
      </c>
      <c r="F26" s="160">
        <v>126.958576806</v>
      </c>
      <c r="G26" s="160">
        <v>15.988164801</v>
      </c>
      <c r="H26" s="160">
        <v>150.99408240100001</v>
      </c>
      <c r="I26" s="160">
        <v>342.89940081200007</v>
      </c>
      <c r="J26" s="160">
        <v>43.988164802</v>
      </c>
      <c r="K26" s="160">
        <v>27.988164802</v>
      </c>
      <c r="L26" s="160">
        <v>3</v>
      </c>
      <c r="M26" s="160">
        <v>166.958576806</v>
      </c>
      <c r="N26" s="160">
        <v>29</v>
      </c>
      <c r="O26" s="161">
        <f>SUM(Table2[[#This Row],[Violence against the person]:[Summary motoring offences]])</f>
        <v>1250.656779247</v>
      </c>
    </row>
    <row r="27" spans="1:15" x14ac:dyDescent="0.2">
      <c r="A27" s="156" t="s">
        <v>81</v>
      </c>
      <c r="B27" s="179">
        <v>2014</v>
      </c>
      <c r="C27" s="157">
        <v>9.9920102709999998</v>
      </c>
      <c r="D27" s="157">
        <v>5</v>
      </c>
      <c r="E27" s="157">
        <v>10</v>
      </c>
      <c r="F27" s="157">
        <v>33.984020541999996</v>
      </c>
      <c r="G27" s="269">
        <v>0</v>
      </c>
      <c r="H27" s="157">
        <v>12.992010271</v>
      </c>
      <c r="I27" s="157">
        <v>9.9920102709999998</v>
      </c>
      <c r="J27" s="157">
        <v>2.9840205420000001</v>
      </c>
      <c r="K27" s="157">
        <v>9.9840205419999997</v>
      </c>
      <c r="L27" s="157">
        <v>2</v>
      </c>
      <c r="M27" s="157">
        <v>27.960051355000001</v>
      </c>
      <c r="N27" s="269">
        <v>0</v>
      </c>
      <c r="O27" s="158">
        <f>SUM(Table2[[#This Row],[Violence against the person]:[Summary motoring offences]])</f>
        <v>124.88814379399999</v>
      </c>
    </row>
    <row r="28" spans="1:15" x14ac:dyDescent="0.2">
      <c r="A28" s="159" t="s">
        <v>81</v>
      </c>
      <c r="B28" s="180">
        <v>2015</v>
      </c>
      <c r="C28" s="160">
        <v>10.984849708</v>
      </c>
      <c r="D28" s="160">
        <v>5</v>
      </c>
      <c r="E28" s="160">
        <v>11</v>
      </c>
      <c r="F28" s="160">
        <v>34.977274561999998</v>
      </c>
      <c r="G28" s="266">
        <v>0</v>
      </c>
      <c r="H28" s="160">
        <v>9.9924248539999994</v>
      </c>
      <c r="I28" s="160">
        <v>17</v>
      </c>
      <c r="J28" s="160">
        <v>4</v>
      </c>
      <c r="K28" s="160">
        <v>5</v>
      </c>
      <c r="L28" s="266">
        <v>0</v>
      </c>
      <c r="M28" s="160">
        <v>31.977274561999998</v>
      </c>
      <c r="N28" s="160">
        <v>2</v>
      </c>
      <c r="O28" s="161">
        <f>SUM(Table2[[#This Row],[Violence against the person]:[Summary motoring offences]])</f>
        <v>131.931823686</v>
      </c>
    </row>
    <row r="29" spans="1:15" x14ac:dyDescent="0.2">
      <c r="A29" s="159" t="s">
        <v>81</v>
      </c>
      <c r="B29" s="180">
        <v>2016</v>
      </c>
      <c r="C29" s="160">
        <v>11</v>
      </c>
      <c r="D29" s="160">
        <v>3</v>
      </c>
      <c r="E29" s="160">
        <v>7.9945847790000002</v>
      </c>
      <c r="F29" s="160">
        <v>23.962093453000001</v>
      </c>
      <c r="G29" s="266">
        <v>0</v>
      </c>
      <c r="H29" s="160">
        <v>12.994584779</v>
      </c>
      <c r="I29" s="160">
        <v>15.983754337000001</v>
      </c>
      <c r="J29" s="160">
        <v>2</v>
      </c>
      <c r="K29" s="160">
        <v>6.9891695580000004</v>
      </c>
      <c r="L29" s="160">
        <v>2</v>
      </c>
      <c r="M29" s="160">
        <v>26.989169558</v>
      </c>
      <c r="N29" s="160">
        <v>4</v>
      </c>
      <c r="O29" s="161">
        <f>SUM(Table2[[#This Row],[Violence against the person]:[Summary motoring offences]])</f>
        <v>116.913356464</v>
      </c>
    </row>
    <row r="30" spans="1:15" x14ac:dyDescent="0.2">
      <c r="A30" s="159" t="s">
        <v>81</v>
      </c>
      <c r="B30" s="180">
        <v>2017</v>
      </c>
      <c r="C30" s="160">
        <v>6</v>
      </c>
      <c r="D30" s="160">
        <v>5</v>
      </c>
      <c r="E30" s="160">
        <v>3</v>
      </c>
      <c r="F30" s="160">
        <v>22.97504056</v>
      </c>
      <c r="G30" s="160">
        <v>0.99500811199999994</v>
      </c>
      <c r="H30" s="160">
        <v>17.995008112000001</v>
      </c>
      <c r="I30" s="160">
        <v>15.995008112000001</v>
      </c>
      <c r="J30" s="266">
        <v>0</v>
      </c>
      <c r="K30" s="266">
        <v>0</v>
      </c>
      <c r="L30" s="160">
        <v>1.9950081119999998</v>
      </c>
      <c r="M30" s="160">
        <v>25.970048672000001</v>
      </c>
      <c r="N30" s="160">
        <v>5</v>
      </c>
      <c r="O30" s="161">
        <f>SUM(Table2[[#This Row],[Violence against the person]:[Summary motoring offences]])</f>
        <v>104.92512168</v>
      </c>
    </row>
    <row r="31" spans="1:15" x14ac:dyDescent="0.2">
      <c r="A31" s="159" t="s">
        <v>81</v>
      </c>
      <c r="B31" s="180">
        <v>2018</v>
      </c>
      <c r="C31" s="160">
        <v>3</v>
      </c>
      <c r="D31" s="160">
        <v>2.9941909280000001</v>
      </c>
      <c r="E31" s="160">
        <v>7</v>
      </c>
      <c r="F31" s="160">
        <v>24</v>
      </c>
      <c r="G31" s="160">
        <v>1</v>
      </c>
      <c r="H31" s="160">
        <v>24</v>
      </c>
      <c r="I31" s="160">
        <v>17.994190928000002</v>
      </c>
      <c r="J31" s="160">
        <v>2</v>
      </c>
      <c r="K31" s="160">
        <v>2.9941909280000001</v>
      </c>
      <c r="L31" s="266">
        <v>0</v>
      </c>
      <c r="M31" s="160">
        <v>21.982572783999998</v>
      </c>
      <c r="N31" s="160">
        <v>4</v>
      </c>
      <c r="O31" s="161">
        <f>SUM(Table2[[#This Row],[Violence against the person]:[Summary motoring offences]])</f>
        <v>110.965145568</v>
      </c>
    </row>
    <row r="32" spans="1:15" x14ac:dyDescent="0.2">
      <c r="A32" s="159" t="s">
        <v>81</v>
      </c>
      <c r="B32" s="180">
        <v>2019</v>
      </c>
      <c r="C32" s="160">
        <v>11.994454695</v>
      </c>
      <c r="D32" s="266">
        <v>0</v>
      </c>
      <c r="E32" s="160">
        <v>6.9944546949999999</v>
      </c>
      <c r="F32" s="160">
        <v>8</v>
      </c>
      <c r="G32" s="160">
        <v>1</v>
      </c>
      <c r="H32" s="160">
        <v>18.994454695000002</v>
      </c>
      <c r="I32" s="160">
        <v>21.994454695000002</v>
      </c>
      <c r="J32" s="160">
        <v>5</v>
      </c>
      <c r="K32" s="160">
        <v>1</v>
      </c>
      <c r="L32" s="266">
        <v>0</v>
      </c>
      <c r="M32" s="160">
        <v>9</v>
      </c>
      <c r="N32" s="160">
        <v>3</v>
      </c>
      <c r="O32" s="161">
        <f>SUM(Table2[[#This Row],[Violence against the person]:[Summary motoring offences]])</f>
        <v>86.977818780000007</v>
      </c>
    </row>
    <row r="33" spans="1:15" x14ac:dyDescent="0.2">
      <c r="A33" s="159" t="s">
        <v>81</v>
      </c>
      <c r="B33" s="180">
        <v>2020</v>
      </c>
      <c r="C33" s="160">
        <v>4</v>
      </c>
      <c r="D33" s="160">
        <v>4</v>
      </c>
      <c r="E33" s="160">
        <v>15.996285954999999</v>
      </c>
      <c r="F33" s="160">
        <v>9.9962859550000012</v>
      </c>
      <c r="G33" s="266">
        <v>0</v>
      </c>
      <c r="H33" s="160">
        <v>16.992571909999999</v>
      </c>
      <c r="I33" s="160">
        <v>16.988857865</v>
      </c>
      <c r="J33" s="160">
        <v>0.99628595499999995</v>
      </c>
      <c r="K33" s="160">
        <v>7</v>
      </c>
      <c r="L33" s="160">
        <v>1</v>
      </c>
      <c r="M33" s="160">
        <v>10.996285954999999</v>
      </c>
      <c r="N33" s="160">
        <v>4</v>
      </c>
      <c r="O33" s="161">
        <f>SUM(Table2[[#This Row],[Violence against the person]:[Summary motoring offences]])</f>
        <v>91.966573595</v>
      </c>
    </row>
    <row r="34" spans="1:15" x14ac:dyDescent="0.2">
      <c r="A34" s="159" t="s">
        <v>81</v>
      </c>
      <c r="B34" s="180">
        <v>2021</v>
      </c>
      <c r="C34" s="160">
        <v>6</v>
      </c>
      <c r="D34" s="160">
        <v>1</v>
      </c>
      <c r="E34" s="160">
        <v>13.995027387</v>
      </c>
      <c r="F34" s="160">
        <v>5</v>
      </c>
      <c r="G34" s="160">
        <v>1</v>
      </c>
      <c r="H34" s="160">
        <v>7.9801095479999997</v>
      </c>
      <c r="I34" s="160">
        <v>18.990054774000001</v>
      </c>
      <c r="J34" s="266">
        <v>0</v>
      </c>
      <c r="K34" s="160">
        <v>1</v>
      </c>
      <c r="L34" s="160">
        <v>1</v>
      </c>
      <c r="M34" s="160">
        <v>10.995027387</v>
      </c>
      <c r="N34" s="160">
        <v>1</v>
      </c>
      <c r="O34" s="161">
        <f>SUM(Table2[[#This Row],[Violence against the person]:[Summary motoring offences]])</f>
        <v>67.960219096000003</v>
      </c>
    </row>
    <row r="35" spans="1:15" x14ac:dyDescent="0.2">
      <c r="A35" s="159" t="s">
        <v>81</v>
      </c>
      <c r="B35" s="180">
        <v>2022</v>
      </c>
      <c r="C35" s="160">
        <v>4</v>
      </c>
      <c r="D35" s="160">
        <v>4</v>
      </c>
      <c r="E35" s="160">
        <v>12.993979621000001</v>
      </c>
      <c r="F35" s="160">
        <v>11</v>
      </c>
      <c r="G35" s="266">
        <v>0</v>
      </c>
      <c r="H35" s="160">
        <v>6.9939796210000003</v>
      </c>
      <c r="I35" s="160">
        <v>20.987959241999999</v>
      </c>
      <c r="J35" s="160">
        <v>1</v>
      </c>
      <c r="K35" s="160">
        <v>3.9939796210000003</v>
      </c>
      <c r="L35" s="160">
        <v>1</v>
      </c>
      <c r="M35" s="160">
        <v>5.9879592420000005</v>
      </c>
      <c r="N35" s="160">
        <v>3</v>
      </c>
      <c r="O35" s="161">
        <f>SUM(Table2[[#This Row],[Violence against the person]:[Summary motoring offences]])</f>
        <v>74.957857347000001</v>
      </c>
    </row>
    <row r="36" spans="1:15" x14ac:dyDescent="0.2">
      <c r="A36" s="159" t="s">
        <v>81</v>
      </c>
      <c r="B36" s="180">
        <v>2023</v>
      </c>
      <c r="C36" s="160">
        <v>4.9941693150000006</v>
      </c>
      <c r="D36" s="266">
        <v>0</v>
      </c>
      <c r="E36" s="160">
        <v>11.994169315000001</v>
      </c>
      <c r="F36" s="160">
        <v>9.9941693150000006</v>
      </c>
      <c r="G36" s="160">
        <v>2</v>
      </c>
      <c r="H36" s="160">
        <v>8</v>
      </c>
      <c r="I36" s="160">
        <v>21</v>
      </c>
      <c r="J36" s="160">
        <v>2</v>
      </c>
      <c r="K36" s="160">
        <v>3</v>
      </c>
      <c r="L36" s="160">
        <v>0.99416931500000005</v>
      </c>
      <c r="M36" s="160">
        <v>8.9941693150000006</v>
      </c>
      <c r="N36" s="160">
        <v>3</v>
      </c>
      <c r="O36" s="161">
        <f>SUM(Table2[[#This Row],[Violence against the person]:[Summary motoring offences]])</f>
        <v>75.970846574999996</v>
      </c>
    </row>
    <row r="37" spans="1:15" x14ac:dyDescent="0.2">
      <c r="A37" s="163" t="s">
        <v>81</v>
      </c>
      <c r="B37" s="180">
        <v>2024</v>
      </c>
      <c r="C37" s="160">
        <v>15</v>
      </c>
      <c r="D37" s="160">
        <v>2</v>
      </c>
      <c r="E37" s="160">
        <v>16.988164802</v>
      </c>
      <c r="F37" s="160">
        <v>16</v>
      </c>
      <c r="G37" s="160">
        <v>1</v>
      </c>
      <c r="H37" s="160">
        <v>10</v>
      </c>
      <c r="I37" s="160">
        <v>31.988164802</v>
      </c>
      <c r="J37" s="160">
        <v>6</v>
      </c>
      <c r="K37" s="160">
        <v>5</v>
      </c>
      <c r="L37" s="270">
        <v>0</v>
      </c>
      <c r="M37" s="160">
        <v>18.976329603</v>
      </c>
      <c r="N37" s="160">
        <v>3</v>
      </c>
      <c r="O37" s="161">
        <f>SUM(Table2[[#This Row],[Violence against the person]:[Summary motoring offences]])</f>
        <v>125.952659207</v>
      </c>
    </row>
    <row r="38" spans="1:15" x14ac:dyDescent="0.2">
      <c r="A38" s="156" t="s">
        <v>83</v>
      </c>
      <c r="B38" s="179">
        <v>2014</v>
      </c>
      <c r="C38" s="157">
        <v>1167.3608216710013</v>
      </c>
      <c r="D38" s="157">
        <v>407.80824650300013</v>
      </c>
      <c r="E38" s="157">
        <v>273.936082167</v>
      </c>
      <c r="F38" s="157">
        <v>3898.55514278499</v>
      </c>
      <c r="G38" s="157">
        <v>423.60850327400027</v>
      </c>
      <c r="H38" s="157">
        <v>2124.8494789490019</v>
      </c>
      <c r="I38" s="157">
        <v>706.61649299700025</v>
      </c>
      <c r="J38" s="157">
        <v>318.82422596100014</v>
      </c>
      <c r="K38" s="157">
        <v>478.82422596100008</v>
      </c>
      <c r="L38" s="157">
        <v>84.968041083999992</v>
      </c>
      <c r="M38" s="157">
        <v>6418.7401903089958</v>
      </c>
      <c r="N38" s="157">
        <v>217.91211297999999</v>
      </c>
      <c r="O38" s="158">
        <f>SUM(Table2[[#This Row],[Violence against the person]:[Summary motoring offences]])</f>
        <v>16522.003564640989</v>
      </c>
    </row>
    <row r="39" spans="1:15" x14ac:dyDescent="0.2">
      <c r="A39" s="159" t="s">
        <v>83</v>
      </c>
      <c r="B39" s="180">
        <v>2015</v>
      </c>
      <c r="C39" s="160">
        <v>1141.3712628730002</v>
      </c>
      <c r="D39" s="160">
        <v>432.86364737199995</v>
      </c>
      <c r="E39" s="160">
        <v>241.92424853900005</v>
      </c>
      <c r="F39" s="160">
        <v>3183.0986382350088</v>
      </c>
      <c r="G39" s="160">
        <v>434.71971959399986</v>
      </c>
      <c r="H39" s="160">
        <v>1525.1894593140009</v>
      </c>
      <c r="I39" s="160">
        <v>831.5076154979995</v>
      </c>
      <c r="J39" s="160">
        <v>330.84849708000007</v>
      </c>
      <c r="K39" s="160">
        <v>431.82577164099996</v>
      </c>
      <c r="L39" s="160">
        <v>88.946973977999988</v>
      </c>
      <c r="M39" s="160">
        <v>5694.2502217700157</v>
      </c>
      <c r="N39" s="160">
        <v>216.93939883200005</v>
      </c>
      <c r="O39" s="161">
        <f>SUM(Table2[[#This Row],[Violence against the person]:[Summary motoring offences]])</f>
        <v>14553.485454726026</v>
      </c>
    </row>
    <row r="40" spans="1:15" x14ac:dyDescent="0.2">
      <c r="A40" s="159" t="s">
        <v>83</v>
      </c>
      <c r="B40" s="180">
        <v>2016</v>
      </c>
      <c r="C40" s="160">
        <v>1124.5288757729988</v>
      </c>
      <c r="D40" s="160">
        <v>418.87544991699991</v>
      </c>
      <c r="E40" s="160">
        <v>158.978339116</v>
      </c>
      <c r="F40" s="160">
        <v>2392.8140666409968</v>
      </c>
      <c r="G40" s="160">
        <v>318.810467265</v>
      </c>
      <c r="H40" s="160">
        <v>1213.5613671139995</v>
      </c>
      <c r="I40" s="160">
        <v>917.55595188099926</v>
      </c>
      <c r="J40" s="160">
        <v>287.89711080099994</v>
      </c>
      <c r="K40" s="160">
        <v>390.87003469599995</v>
      </c>
      <c r="L40" s="160">
        <v>71.956678231999987</v>
      </c>
      <c r="M40" s="160">
        <v>4711.3916794460038</v>
      </c>
      <c r="N40" s="160">
        <v>281.90252602199996</v>
      </c>
      <c r="O40" s="161">
        <f>SUM(Table2[[#This Row],[Violence against the person]:[Summary motoring offences]])</f>
        <v>12289.142546903999</v>
      </c>
    </row>
    <row r="41" spans="1:15" x14ac:dyDescent="0.2">
      <c r="A41" s="159" t="s">
        <v>83</v>
      </c>
      <c r="B41" s="180">
        <v>2017</v>
      </c>
      <c r="C41" s="160">
        <v>1086.5906651830014</v>
      </c>
      <c r="D41" s="160">
        <v>340.90515412799988</v>
      </c>
      <c r="E41" s="160">
        <v>226.94009734399995</v>
      </c>
      <c r="F41" s="160">
        <v>2045.1064520270052</v>
      </c>
      <c r="G41" s="160">
        <v>306.81530014299983</v>
      </c>
      <c r="H41" s="160">
        <v>1053.6156246230007</v>
      </c>
      <c r="I41" s="160">
        <v>1004.5956570660014</v>
      </c>
      <c r="J41" s="160">
        <v>244.92012979199995</v>
      </c>
      <c r="K41" s="160">
        <v>349.87021090799993</v>
      </c>
      <c r="L41" s="160">
        <v>55.970048672000004</v>
      </c>
      <c r="M41" s="160">
        <v>3844.4375389650127</v>
      </c>
      <c r="N41" s="160">
        <v>310.88019468699991</v>
      </c>
      <c r="O41" s="161">
        <f>SUM(Table2[[#This Row],[Violence against the person]:[Summary motoring offences]])</f>
        <v>10870.647073538023</v>
      </c>
    </row>
    <row r="42" spans="1:15" x14ac:dyDescent="0.2">
      <c r="A42" s="159" t="s">
        <v>83</v>
      </c>
      <c r="B42" s="180">
        <v>2018</v>
      </c>
      <c r="C42" s="160">
        <v>873.51203795199945</v>
      </c>
      <c r="D42" s="160">
        <v>197.84896412799992</v>
      </c>
      <c r="E42" s="160">
        <v>196.95352742399996</v>
      </c>
      <c r="F42" s="160">
        <v>1499.1518755000002</v>
      </c>
      <c r="G42" s="160">
        <v>231.90124577599994</v>
      </c>
      <c r="H42" s="160">
        <v>877.54108331399971</v>
      </c>
      <c r="I42" s="160">
        <v>1023.5062288859993</v>
      </c>
      <c r="J42" s="160">
        <v>215.91867299199996</v>
      </c>
      <c r="K42" s="160">
        <v>280.86639134399991</v>
      </c>
      <c r="L42" s="160">
        <v>42.988381855999997</v>
      </c>
      <c r="M42" s="160">
        <v>3089.5186866670078</v>
      </c>
      <c r="N42" s="160">
        <v>209.96514556799997</v>
      </c>
      <c r="O42" s="161">
        <f>SUM(Table2[[#This Row],[Violence against the person]:[Summary motoring offences]])</f>
        <v>8739.6722414070045</v>
      </c>
    </row>
    <row r="43" spans="1:15" x14ac:dyDescent="0.2">
      <c r="A43" s="159" t="s">
        <v>83</v>
      </c>
      <c r="B43" s="180">
        <v>2019</v>
      </c>
      <c r="C43" s="160">
        <v>1065.4731960109982</v>
      </c>
      <c r="D43" s="160">
        <v>182.93900164400003</v>
      </c>
      <c r="E43" s="160">
        <v>227.94454695000002</v>
      </c>
      <c r="F43" s="160">
        <v>1188.4011070419986</v>
      </c>
      <c r="G43" s="160">
        <v>188.89463920200001</v>
      </c>
      <c r="H43" s="160">
        <v>854.54528495499903</v>
      </c>
      <c r="I43" s="160">
        <v>1165.4898319139988</v>
      </c>
      <c r="J43" s="160">
        <v>207.87245798400005</v>
      </c>
      <c r="K43" s="160">
        <v>214.91682042400004</v>
      </c>
      <c r="L43" s="160">
        <v>39.95563755900001</v>
      </c>
      <c r="M43" s="160">
        <v>2237.874302998001</v>
      </c>
      <c r="N43" s="160">
        <v>245.95009225500002</v>
      </c>
      <c r="O43" s="161">
        <f>SUM(Table2[[#This Row],[Violence against the person]:[Summary motoring offences]])</f>
        <v>7820.2569189379956</v>
      </c>
    </row>
    <row r="44" spans="1:15" x14ac:dyDescent="0.2">
      <c r="A44" s="159" t="s">
        <v>83</v>
      </c>
      <c r="B44" s="180">
        <v>2020</v>
      </c>
      <c r="C44" s="160">
        <v>1034.6545938199988</v>
      </c>
      <c r="D44" s="160">
        <v>133.95543146</v>
      </c>
      <c r="E44" s="160">
        <v>266.97028763999998</v>
      </c>
      <c r="F44" s="160">
        <v>835.78458538999973</v>
      </c>
      <c r="G44" s="160">
        <v>127.91829101000003</v>
      </c>
      <c r="H44" s="160">
        <v>771.75858709499971</v>
      </c>
      <c r="I44" s="160">
        <v>936.61373933499942</v>
      </c>
      <c r="J44" s="160">
        <v>164.94057527999999</v>
      </c>
      <c r="K44" s="160">
        <v>233.91086291999994</v>
      </c>
      <c r="L44" s="160">
        <v>22.992571909999999</v>
      </c>
      <c r="M44" s="160">
        <v>1457.5320303460014</v>
      </c>
      <c r="N44" s="160">
        <v>214.95914550499995</v>
      </c>
      <c r="O44" s="161">
        <f>SUM(Table2[[#This Row],[Violence against the person]:[Summary motoring offences]])</f>
        <v>6201.990701710999</v>
      </c>
    </row>
    <row r="45" spans="1:15" x14ac:dyDescent="0.2">
      <c r="A45" s="159" t="s">
        <v>83</v>
      </c>
      <c r="B45" s="180">
        <v>2021</v>
      </c>
      <c r="C45" s="160">
        <v>1064.4480399590013</v>
      </c>
      <c r="D45" s="160">
        <v>133.94530125699995</v>
      </c>
      <c r="E45" s="160">
        <v>232.95027387299993</v>
      </c>
      <c r="F45" s="160">
        <v>563.77125980199992</v>
      </c>
      <c r="G45" s="160">
        <v>101.95027386999996</v>
      </c>
      <c r="H45" s="160">
        <v>593.79115025700003</v>
      </c>
      <c r="I45" s="160">
        <v>896.51268393800149</v>
      </c>
      <c r="J45" s="160">
        <v>163.93038341799996</v>
      </c>
      <c r="K45" s="160">
        <v>219.92541080499993</v>
      </c>
      <c r="L45" s="160">
        <v>24.995027387</v>
      </c>
      <c r="M45" s="160">
        <v>1297.4281495050011</v>
      </c>
      <c r="N45" s="160">
        <v>208.92043818799993</v>
      </c>
      <c r="O45" s="161">
        <f>SUM(Table2[[#This Row],[Violence against the person]:[Summary motoring offences]])</f>
        <v>5502.5683922590033</v>
      </c>
    </row>
    <row r="46" spans="1:15" x14ac:dyDescent="0.2">
      <c r="A46" s="159" t="s">
        <v>83</v>
      </c>
      <c r="B46" s="180">
        <v>2022</v>
      </c>
      <c r="C46" s="160">
        <v>1120.253473019</v>
      </c>
      <c r="D46" s="160">
        <v>124.92173507299997</v>
      </c>
      <c r="E46" s="160">
        <v>208.91571469599998</v>
      </c>
      <c r="F46" s="160">
        <v>693.67489953699965</v>
      </c>
      <c r="G46" s="160">
        <v>148.92173507399997</v>
      </c>
      <c r="H46" s="160">
        <v>505.76520522299984</v>
      </c>
      <c r="I46" s="160">
        <v>931.37388059799935</v>
      </c>
      <c r="J46" s="160">
        <v>175.92173507299995</v>
      </c>
      <c r="K46" s="160">
        <v>249.81938862999985</v>
      </c>
      <c r="L46" s="160">
        <v>9.9939796210000011</v>
      </c>
      <c r="M46" s="160">
        <v>1329.2956156680016</v>
      </c>
      <c r="N46" s="160">
        <v>234.94581658999996</v>
      </c>
      <c r="O46" s="161">
        <f>SUM(Table2[[#This Row],[Violence against the person]:[Summary motoring offences]])</f>
        <v>5733.8031788019998</v>
      </c>
    </row>
    <row r="47" spans="1:15" x14ac:dyDescent="0.2">
      <c r="A47" s="159" t="s">
        <v>83</v>
      </c>
      <c r="B47" s="180">
        <v>2023</v>
      </c>
      <c r="C47" s="160">
        <v>980.41110081500108</v>
      </c>
      <c r="D47" s="160">
        <v>149.92420109499994</v>
      </c>
      <c r="E47" s="160">
        <v>263.95335451999995</v>
      </c>
      <c r="F47" s="160">
        <v>867.65598958500084</v>
      </c>
      <c r="G47" s="160">
        <v>144.92420109499997</v>
      </c>
      <c r="H47" s="160">
        <v>509.8717249350002</v>
      </c>
      <c r="I47" s="160">
        <v>764.70263507000061</v>
      </c>
      <c r="J47" s="160">
        <v>189.95335451999998</v>
      </c>
      <c r="K47" s="160">
        <v>308.79592602499991</v>
      </c>
      <c r="L47" s="160">
        <v>10.988338630000001</v>
      </c>
      <c r="M47" s="160">
        <v>1235.5218838300004</v>
      </c>
      <c r="N47" s="160">
        <v>240.98250794499998</v>
      </c>
      <c r="O47" s="161">
        <f>SUM(Table2[[#This Row],[Violence against the person]:[Summary motoring offences]])</f>
        <v>5667.685218065003</v>
      </c>
    </row>
    <row r="48" spans="1:15" x14ac:dyDescent="0.2">
      <c r="A48" s="159" t="s">
        <v>83</v>
      </c>
      <c r="B48" s="181">
        <v>2024</v>
      </c>
      <c r="C48" s="164">
        <v>904.45558087800089</v>
      </c>
      <c r="D48" s="164">
        <v>165.93490641099999</v>
      </c>
      <c r="E48" s="164">
        <v>273.976329604</v>
      </c>
      <c r="F48" s="164">
        <v>835.73370804100068</v>
      </c>
      <c r="G48" s="164">
        <v>113.94082400799999</v>
      </c>
      <c r="H48" s="164">
        <v>380.88164801900018</v>
      </c>
      <c r="I48" s="164">
        <v>740.71003764300053</v>
      </c>
      <c r="J48" s="164">
        <v>200.97041200500001</v>
      </c>
      <c r="K48" s="164">
        <v>289.81655442800013</v>
      </c>
      <c r="L48" s="164">
        <v>11.994082401</v>
      </c>
      <c r="M48" s="164">
        <v>1050.5502624660007</v>
      </c>
      <c r="N48" s="164">
        <v>249.95857680700004</v>
      </c>
      <c r="O48" s="162">
        <f>SUM(Table2[[#This Row],[Violence against the person]:[Summary motoring offences]])</f>
        <v>5218.9229227110036</v>
      </c>
    </row>
    <row r="49" spans="1:15" x14ac:dyDescent="0.2">
      <c r="A49" s="156" t="s">
        <v>76</v>
      </c>
      <c r="B49" s="180">
        <v>2014</v>
      </c>
      <c r="C49" s="160">
        <v>94.872164332999986</v>
      </c>
      <c r="D49" s="160">
        <v>33.936082168000006</v>
      </c>
      <c r="E49" s="160">
        <v>17</v>
      </c>
      <c r="F49" s="160">
        <v>229.66443137799996</v>
      </c>
      <c r="G49" s="160">
        <v>20.960051354000001</v>
      </c>
      <c r="H49" s="160">
        <v>140.79226704299998</v>
      </c>
      <c r="I49" s="160">
        <v>45.920102706999998</v>
      </c>
      <c r="J49" s="160">
        <v>22.976030813000001</v>
      </c>
      <c r="K49" s="160">
        <v>28.968041083999999</v>
      </c>
      <c r="L49" s="160">
        <v>5.9920102709999998</v>
      </c>
      <c r="M49" s="160">
        <v>333.52061625500033</v>
      </c>
      <c r="N49" s="160">
        <v>16.976030813000001</v>
      </c>
      <c r="O49" s="161">
        <f>SUM(Table2[[#This Row],[Violence against the person]:[Summary motoring offences]])</f>
        <v>991.57782821900025</v>
      </c>
    </row>
    <row r="50" spans="1:15" x14ac:dyDescent="0.2">
      <c r="A50" s="159" t="s">
        <v>76</v>
      </c>
      <c r="B50" s="180">
        <v>2015</v>
      </c>
      <c r="C50" s="160">
        <v>109.83334678500005</v>
      </c>
      <c r="D50" s="160">
        <v>43.939398831999995</v>
      </c>
      <c r="E50" s="160">
        <v>14.984849707999999</v>
      </c>
      <c r="F50" s="160">
        <v>197.75759532500007</v>
      </c>
      <c r="G50" s="160">
        <v>36.931823684999998</v>
      </c>
      <c r="H50" s="160">
        <v>107.81062134700001</v>
      </c>
      <c r="I50" s="160">
        <v>82.78789590400001</v>
      </c>
      <c r="J50" s="160">
        <v>17.969699415999997</v>
      </c>
      <c r="K50" s="160">
        <v>28.977274561999998</v>
      </c>
      <c r="L50" s="160">
        <v>11.977274562</v>
      </c>
      <c r="M50" s="160">
        <v>348.46216462600012</v>
      </c>
      <c r="N50" s="160">
        <v>17.992424853999999</v>
      </c>
      <c r="O50" s="161">
        <f>SUM(Table2[[#This Row],[Violence against the person]:[Summary motoring offences]])</f>
        <v>1019.4243696060004</v>
      </c>
    </row>
    <row r="51" spans="1:15" x14ac:dyDescent="0.2">
      <c r="A51" s="159" t="s">
        <v>76</v>
      </c>
      <c r="B51" s="180">
        <v>2016</v>
      </c>
      <c r="C51" s="160">
        <v>131.83754336999988</v>
      </c>
      <c r="D51" s="160">
        <v>46.935017348000002</v>
      </c>
      <c r="E51" s="160">
        <v>14</v>
      </c>
      <c r="F51" s="160">
        <v>173.77797593899999</v>
      </c>
      <c r="G51" s="160">
        <v>23.951263011000002</v>
      </c>
      <c r="H51" s="160">
        <v>123.83754336999995</v>
      </c>
      <c r="I51" s="160">
        <v>131.71299328699996</v>
      </c>
      <c r="J51" s="160">
        <v>17.983754337000001</v>
      </c>
      <c r="K51" s="160">
        <v>17.967508674000001</v>
      </c>
      <c r="L51" s="160">
        <v>9.9783391160000008</v>
      </c>
      <c r="M51" s="160">
        <v>387.53970621499957</v>
      </c>
      <c r="N51" s="160">
        <v>29.967508674000001</v>
      </c>
      <c r="O51" s="161">
        <f>SUM(Table2[[#This Row],[Violence against the person]:[Summary motoring offences]])</f>
        <v>1109.4891533409993</v>
      </c>
    </row>
    <row r="52" spans="1:15" x14ac:dyDescent="0.2">
      <c r="A52" s="159" t="s">
        <v>76</v>
      </c>
      <c r="B52" s="180">
        <v>2017</v>
      </c>
      <c r="C52" s="160">
        <v>151.84525147199986</v>
      </c>
      <c r="D52" s="160">
        <v>42.950081120000007</v>
      </c>
      <c r="E52" s="160">
        <v>20.985024336000002</v>
      </c>
      <c r="F52" s="160">
        <v>170.82528391999989</v>
      </c>
      <c r="G52" s="160">
        <v>30.935105456000006</v>
      </c>
      <c r="H52" s="160">
        <v>107.84525147099994</v>
      </c>
      <c r="I52" s="160">
        <v>165.73542993299989</v>
      </c>
      <c r="J52" s="160">
        <v>22.985024336000002</v>
      </c>
      <c r="K52" s="160">
        <v>39.970048672000004</v>
      </c>
      <c r="L52" s="160">
        <v>4.9950081119999998</v>
      </c>
      <c r="M52" s="160">
        <v>407.61562462399957</v>
      </c>
      <c r="N52" s="160">
        <v>23</v>
      </c>
      <c r="O52" s="161">
        <f>SUM(Table2[[#This Row],[Violence against the person]:[Summary motoring offences]])</f>
        <v>1189.6871334519992</v>
      </c>
    </row>
    <row r="53" spans="1:15" x14ac:dyDescent="0.2">
      <c r="A53" s="159" t="s">
        <v>76</v>
      </c>
      <c r="B53" s="180">
        <v>2018</v>
      </c>
      <c r="C53" s="160">
        <v>151.77344619199988</v>
      </c>
      <c r="D53" s="160">
        <v>47.901245776000003</v>
      </c>
      <c r="E53" s="160">
        <v>18.982572783999998</v>
      </c>
      <c r="F53" s="160">
        <v>144.7966824799999</v>
      </c>
      <c r="G53" s="160">
        <v>31.918672991999987</v>
      </c>
      <c r="H53" s="160">
        <v>90.854773199999983</v>
      </c>
      <c r="I53" s="160">
        <v>210.56431960399988</v>
      </c>
      <c r="J53" s="160">
        <v>21.970954640000002</v>
      </c>
      <c r="K53" s="160">
        <v>27.953527423999994</v>
      </c>
      <c r="L53" s="160">
        <v>8.9767637120000003</v>
      </c>
      <c r="M53" s="160">
        <v>330.54689238400005</v>
      </c>
      <c r="N53" s="160">
        <v>23</v>
      </c>
      <c r="O53" s="161">
        <f>SUM(Table2[[#This Row],[Violence against the person]:[Summary motoring offences]])</f>
        <v>1109.2398511879994</v>
      </c>
    </row>
    <row r="54" spans="1:15" x14ac:dyDescent="0.2">
      <c r="A54" s="159" t="s">
        <v>76</v>
      </c>
      <c r="B54" s="180">
        <v>2019</v>
      </c>
      <c r="C54" s="160">
        <v>163.75046127100006</v>
      </c>
      <c r="D54" s="160">
        <v>48.93345633900001</v>
      </c>
      <c r="E54" s="160">
        <v>32.983364085000005</v>
      </c>
      <c r="F54" s="160">
        <v>134.83364084800004</v>
      </c>
      <c r="G54" s="160">
        <v>15.97781878</v>
      </c>
      <c r="H54" s="160">
        <v>97.84473145500003</v>
      </c>
      <c r="I54" s="160">
        <v>284.57855680700004</v>
      </c>
      <c r="J54" s="160">
        <v>14.98890939</v>
      </c>
      <c r="K54" s="160">
        <v>26.961182865000005</v>
      </c>
      <c r="L54" s="160">
        <v>4.9944546949999999</v>
      </c>
      <c r="M54" s="160">
        <v>257.72273474500008</v>
      </c>
      <c r="N54" s="160">
        <v>26.97781878</v>
      </c>
      <c r="O54" s="161">
        <f>SUM(Table2[[#This Row],[Violence against the person]:[Summary motoring offences]])</f>
        <v>1110.5471300600002</v>
      </c>
    </row>
    <row r="55" spans="1:15" x14ac:dyDescent="0.2">
      <c r="A55" s="159" t="s">
        <v>76</v>
      </c>
      <c r="B55" s="180">
        <v>2020</v>
      </c>
      <c r="C55" s="160">
        <v>179.80686965999999</v>
      </c>
      <c r="D55" s="160">
        <v>41.970287640000002</v>
      </c>
      <c r="E55" s="160">
        <v>31.992571910000002</v>
      </c>
      <c r="F55" s="160">
        <v>83.91829100999999</v>
      </c>
      <c r="G55" s="160">
        <v>16.988857865</v>
      </c>
      <c r="H55" s="160">
        <v>79.944289325</v>
      </c>
      <c r="I55" s="160">
        <v>177.79201348099991</v>
      </c>
      <c r="J55" s="160">
        <v>27.981429775000002</v>
      </c>
      <c r="K55" s="160">
        <v>41.959145504999995</v>
      </c>
      <c r="L55" s="160">
        <v>6.9962859549999994</v>
      </c>
      <c r="M55" s="160">
        <v>165.86629438</v>
      </c>
      <c r="N55" s="160">
        <v>43.974001684999998</v>
      </c>
      <c r="O55" s="161">
        <f>SUM(Table2[[#This Row],[Violence against the person]:[Summary motoring offences]])</f>
        <v>899.19033819099991</v>
      </c>
    </row>
    <row r="56" spans="1:15" x14ac:dyDescent="0.2">
      <c r="A56" s="159" t="s">
        <v>76</v>
      </c>
      <c r="B56" s="180">
        <v>2021</v>
      </c>
      <c r="C56" s="160">
        <v>218.69667060899971</v>
      </c>
      <c r="D56" s="160">
        <v>46.925410805000006</v>
      </c>
      <c r="E56" s="160">
        <v>29.975136935000002</v>
      </c>
      <c r="F56" s="160">
        <v>64.910492966000007</v>
      </c>
      <c r="G56" s="160">
        <v>13.975136935</v>
      </c>
      <c r="H56" s="160">
        <v>71.910492965999993</v>
      </c>
      <c r="I56" s="160">
        <v>215.69667060799969</v>
      </c>
      <c r="J56" s="160">
        <v>20.975136935000002</v>
      </c>
      <c r="K56" s="160">
        <v>25.975136935000002</v>
      </c>
      <c r="L56" s="160">
        <v>1</v>
      </c>
      <c r="M56" s="160">
        <v>181.78120502899981</v>
      </c>
      <c r="N56" s="160">
        <v>32.960219096000003</v>
      </c>
      <c r="O56" s="161">
        <f>SUM(Table2[[#This Row],[Violence against the person]:[Summary motoring offences]])</f>
        <v>924.78170981899939</v>
      </c>
    </row>
    <row r="57" spans="1:15" x14ac:dyDescent="0.2">
      <c r="A57" s="159" t="s">
        <v>76</v>
      </c>
      <c r="B57" s="180">
        <v>2022</v>
      </c>
      <c r="C57" s="160">
        <v>242.48826779999982</v>
      </c>
      <c r="D57" s="160">
        <v>41.897653557000005</v>
      </c>
      <c r="E57" s="160">
        <v>28.957857348000001</v>
      </c>
      <c r="F57" s="160">
        <v>84.843470148999998</v>
      </c>
      <c r="G57" s="160">
        <v>28.939796210000004</v>
      </c>
      <c r="H57" s="160">
        <v>56.915714696000009</v>
      </c>
      <c r="I57" s="160">
        <v>184.6207161319999</v>
      </c>
      <c r="J57" s="160">
        <v>29.927755453000003</v>
      </c>
      <c r="K57" s="160">
        <v>58.909694316000014</v>
      </c>
      <c r="L57" s="160">
        <v>1</v>
      </c>
      <c r="M57" s="160">
        <v>238.54245120599978</v>
      </c>
      <c r="N57" s="160">
        <v>41.951836968000009</v>
      </c>
      <c r="O57" s="161">
        <f>SUM(Table2[[#This Row],[Violence against the person]:[Summary motoring offences]])</f>
        <v>1038.9952138349995</v>
      </c>
    </row>
    <row r="58" spans="1:15" x14ac:dyDescent="0.2">
      <c r="A58" s="159" t="s">
        <v>76</v>
      </c>
      <c r="B58" s="180">
        <v>2023</v>
      </c>
      <c r="C58" s="160">
        <v>263.60351341999979</v>
      </c>
      <c r="D58" s="160">
        <v>25.959185205000001</v>
      </c>
      <c r="E58" s="160">
        <v>43.959185205000004</v>
      </c>
      <c r="F58" s="160">
        <v>95.91837040999998</v>
      </c>
      <c r="G58" s="160">
        <v>25.941693150000003</v>
      </c>
      <c r="H58" s="160">
        <v>52.912539725000009</v>
      </c>
      <c r="I58" s="160">
        <v>153.81341807999993</v>
      </c>
      <c r="J58" s="160">
        <v>21.976677260000002</v>
      </c>
      <c r="K58" s="160">
        <v>89.88921698499999</v>
      </c>
      <c r="L58" s="160">
        <v>5.9941693150000006</v>
      </c>
      <c r="M58" s="160">
        <v>199.70263506499984</v>
      </c>
      <c r="N58" s="160">
        <v>42.976677260000002</v>
      </c>
      <c r="O58" s="161">
        <f>SUM(Table2[[#This Row],[Violence against the person]:[Summary motoring offences]])</f>
        <v>1022.6472810799994</v>
      </c>
    </row>
    <row r="59" spans="1:15" x14ac:dyDescent="0.2">
      <c r="A59" s="159" t="s">
        <v>76</v>
      </c>
      <c r="B59" s="180">
        <v>2024</v>
      </c>
      <c r="C59" s="160">
        <v>263.53250966600035</v>
      </c>
      <c r="D59" s="160">
        <v>36.946741609</v>
      </c>
      <c r="E59" s="160">
        <v>59.988164802</v>
      </c>
      <c r="F59" s="160">
        <v>94.899400815999996</v>
      </c>
      <c r="G59" s="160">
        <v>18.988164802</v>
      </c>
      <c r="H59" s="160">
        <v>55.934906411</v>
      </c>
      <c r="I59" s="160">
        <v>157.846142423</v>
      </c>
      <c r="J59" s="160">
        <v>24.970412004</v>
      </c>
      <c r="K59" s="160">
        <v>76.905318416</v>
      </c>
      <c r="L59" s="160">
        <v>2</v>
      </c>
      <c r="M59" s="160">
        <v>169.73370803800009</v>
      </c>
      <c r="N59" s="160">
        <v>47.970412005</v>
      </c>
      <c r="O59" s="161">
        <f>SUM(Table2[[#This Row],[Violence against the person]:[Summary motoring offences]])</f>
        <v>1009.7158809920005</v>
      </c>
    </row>
    <row r="60" spans="1:15" x14ac:dyDescent="0.2">
      <c r="A60" s="18" t="s">
        <v>55</v>
      </c>
      <c r="B60" s="182">
        <v>2014</v>
      </c>
      <c r="C60" s="129">
        <v>1557.0172633160021</v>
      </c>
      <c r="D60" s="129">
        <v>543.70438002600054</v>
      </c>
      <c r="E60" s="129">
        <v>627.81623622800032</v>
      </c>
      <c r="F60" s="129">
        <v>4835.868026077992</v>
      </c>
      <c r="G60" s="129">
        <v>478.53659571100042</v>
      </c>
      <c r="H60" s="129">
        <v>2777.2822081749964</v>
      </c>
      <c r="I60" s="129">
        <v>1207.2809243620006</v>
      </c>
      <c r="J60" s="129">
        <v>437.7443286710004</v>
      </c>
      <c r="K60" s="129">
        <v>657.73633894200032</v>
      </c>
      <c r="L60" s="129">
        <v>130.94407189699999</v>
      </c>
      <c r="M60" s="129">
        <v>7717.7974022700046</v>
      </c>
      <c r="N60" s="129">
        <v>279.86417460600006</v>
      </c>
      <c r="O60" s="211">
        <v>21251.591950281996</v>
      </c>
    </row>
    <row r="61" spans="1:15" x14ac:dyDescent="0.2">
      <c r="A61" s="18" t="s">
        <v>55</v>
      </c>
      <c r="B61" s="182">
        <v>2015</v>
      </c>
      <c r="C61" s="129">
        <v>1528.0303812990021</v>
      </c>
      <c r="D61" s="129">
        <v>580.74244503599971</v>
      </c>
      <c r="E61" s="129">
        <v>531.82577163899987</v>
      </c>
      <c r="F61" s="129">
        <v>4008.5002016960143</v>
      </c>
      <c r="G61" s="129">
        <v>507.62881784099972</v>
      </c>
      <c r="H61" s="129">
        <v>2174.7804014050025</v>
      </c>
      <c r="I61" s="129">
        <v>1420.9773552560007</v>
      </c>
      <c r="J61" s="129">
        <v>414.79547105799992</v>
      </c>
      <c r="K61" s="129">
        <v>593.76517047299978</v>
      </c>
      <c r="L61" s="129">
        <v>129.90909824800002</v>
      </c>
      <c r="M61" s="129">
        <v>7024.2200018980257</v>
      </c>
      <c r="N61" s="129">
        <v>306.92424854000001</v>
      </c>
      <c r="O61" s="211">
        <v>19222.099364389043</v>
      </c>
    </row>
    <row r="62" spans="1:15" x14ac:dyDescent="0.2">
      <c r="A62" s="18" t="s">
        <v>55</v>
      </c>
      <c r="B62" s="182">
        <v>2016</v>
      </c>
      <c r="C62" s="129">
        <v>1534.3122669329982</v>
      </c>
      <c r="D62" s="129">
        <v>535.78880638099963</v>
      </c>
      <c r="E62" s="129">
        <v>415.92418690800002</v>
      </c>
      <c r="F62" s="129">
        <v>3042.4350011719948</v>
      </c>
      <c r="G62" s="129">
        <v>378.75089983399994</v>
      </c>
      <c r="H62" s="129">
        <v>1872.2256234199979</v>
      </c>
      <c r="I62" s="129">
        <v>1694.9602775829981</v>
      </c>
      <c r="J62" s="129">
        <v>388.84295859099979</v>
      </c>
      <c r="K62" s="129">
        <v>563.80505204399969</v>
      </c>
      <c r="L62" s="129">
        <v>118.91877168499994</v>
      </c>
      <c r="M62" s="129">
        <v>6044.5469049810181</v>
      </c>
      <c r="N62" s="129">
        <v>410.84837381199981</v>
      </c>
      <c r="O62" s="211">
        <v>17001.359123344006</v>
      </c>
    </row>
    <row r="63" spans="1:15" x14ac:dyDescent="0.2">
      <c r="A63" s="18" t="s">
        <v>55</v>
      </c>
      <c r="B63" s="182">
        <v>2017</v>
      </c>
      <c r="C63" s="129">
        <v>1485.3460626710041</v>
      </c>
      <c r="D63" s="129">
        <v>459.83526769599979</v>
      </c>
      <c r="E63" s="129">
        <v>491.90016223399994</v>
      </c>
      <c r="F63" s="129">
        <v>2706.786971185009</v>
      </c>
      <c r="G63" s="129">
        <v>359.73542993499973</v>
      </c>
      <c r="H63" s="129">
        <v>1706.3660302180033</v>
      </c>
      <c r="I63" s="129">
        <v>1893.0365655860037</v>
      </c>
      <c r="J63" s="129">
        <v>318.89017846399992</v>
      </c>
      <c r="K63" s="129">
        <v>514.81030825199991</v>
      </c>
      <c r="L63" s="129">
        <v>79.955073007999985</v>
      </c>
      <c r="M63" s="129">
        <v>4981.7885935229979</v>
      </c>
      <c r="N63" s="129">
        <v>426.8702109109999</v>
      </c>
      <c r="O63" s="211">
        <v>15425.320853683015</v>
      </c>
    </row>
    <row r="64" spans="1:15" x14ac:dyDescent="0.2">
      <c r="A64" s="18" t="s">
        <v>55</v>
      </c>
      <c r="B64" s="182">
        <v>2018</v>
      </c>
      <c r="C64" s="129">
        <v>1220.2215843520003</v>
      </c>
      <c r="D64" s="129">
        <v>282.73278268799987</v>
      </c>
      <c r="E64" s="129">
        <v>495.87800949000018</v>
      </c>
      <c r="F64" s="129">
        <v>1967.8498037560032</v>
      </c>
      <c r="G64" s="129">
        <v>285.80830062400003</v>
      </c>
      <c r="H64" s="129">
        <v>1450.2215843660017</v>
      </c>
      <c r="I64" s="129">
        <v>1911.6871497360039</v>
      </c>
      <c r="J64" s="129">
        <v>301.84896412800003</v>
      </c>
      <c r="K64" s="129">
        <v>404.79668248000024</v>
      </c>
      <c r="L64" s="129">
        <v>71.959336495999992</v>
      </c>
      <c r="M64" s="129">
        <v>4031.8157889570148</v>
      </c>
      <c r="N64" s="129">
        <v>306.96514556799997</v>
      </c>
      <c r="O64" s="211">
        <v>12731.785132641024</v>
      </c>
    </row>
    <row r="65" spans="1:15" x14ac:dyDescent="0.2">
      <c r="A65" s="18" t="s">
        <v>55</v>
      </c>
      <c r="B65" s="182">
        <v>2019</v>
      </c>
      <c r="C65" s="129">
        <v>1505.0628434359987</v>
      </c>
      <c r="D65" s="129">
        <v>262.86691267800006</v>
      </c>
      <c r="E65" s="129">
        <v>592.85027675899994</v>
      </c>
      <c r="F65" s="129">
        <v>1554.1515683139994</v>
      </c>
      <c r="G65" s="129">
        <v>231.86691267700002</v>
      </c>
      <c r="H65" s="129">
        <v>1402.2347478640004</v>
      </c>
      <c r="I65" s="129">
        <v>2092.8521217970024</v>
      </c>
      <c r="J65" s="129">
        <v>290.83364084900006</v>
      </c>
      <c r="K65" s="129">
        <v>310.86691267900005</v>
      </c>
      <c r="L65" s="129">
        <v>49.950092254000005</v>
      </c>
      <c r="M65" s="129">
        <v>2887.4750410310053</v>
      </c>
      <c r="N65" s="129">
        <v>345.91682042500003</v>
      </c>
      <c r="O65" s="211">
        <v>11526.927890763005</v>
      </c>
    </row>
    <row r="66" spans="1:15" x14ac:dyDescent="0.2">
      <c r="A66" s="18" t="s">
        <v>55</v>
      </c>
      <c r="B66" s="182">
        <v>2020</v>
      </c>
      <c r="C66" s="129">
        <v>1472.3946106700016</v>
      </c>
      <c r="D66" s="129">
        <v>207.90343482999992</v>
      </c>
      <c r="E66" s="129">
        <v>633.91457697500005</v>
      </c>
      <c r="F66" s="129">
        <v>1101.6694499949995</v>
      </c>
      <c r="G66" s="129">
        <v>161.90714887499999</v>
      </c>
      <c r="H66" s="129">
        <v>1224.6323095850007</v>
      </c>
      <c r="I66" s="129">
        <v>1723.2163365310028</v>
      </c>
      <c r="J66" s="129">
        <v>245.90343482999995</v>
      </c>
      <c r="K66" s="129">
        <v>351.84029606500008</v>
      </c>
      <c r="L66" s="129">
        <v>39.988857865</v>
      </c>
      <c r="M66" s="129">
        <v>1877.3500421410033</v>
      </c>
      <c r="N66" s="129">
        <v>305.922005055</v>
      </c>
      <c r="O66" s="211">
        <v>9346.6425034170061</v>
      </c>
    </row>
    <row r="67" spans="1:15" x14ac:dyDescent="0.2">
      <c r="A67" s="18" t="s">
        <v>55</v>
      </c>
      <c r="B67" s="182">
        <v>2021</v>
      </c>
      <c r="C67" s="129">
        <v>1515.0601761470004</v>
      </c>
      <c r="D67" s="129">
        <v>207.85579422299986</v>
      </c>
      <c r="E67" s="129">
        <v>524.88562990299988</v>
      </c>
      <c r="F67" s="129">
        <v>723.6320266380003</v>
      </c>
      <c r="G67" s="129">
        <v>128.92043819199995</v>
      </c>
      <c r="H67" s="129">
        <v>943.60716357800118</v>
      </c>
      <c r="I67" s="129">
        <v>1710.9458060479978</v>
      </c>
      <c r="J67" s="129">
        <v>229.8806572879999</v>
      </c>
      <c r="K67" s="129">
        <v>310.8856299009999</v>
      </c>
      <c r="L67" s="129">
        <v>31.995027387</v>
      </c>
      <c r="M67" s="129">
        <v>1696.1198474999994</v>
      </c>
      <c r="N67" s="129">
        <v>286.86573944499986</v>
      </c>
      <c r="O67" s="211">
        <v>8310.6539362499989</v>
      </c>
    </row>
    <row r="68" spans="1:15" x14ac:dyDescent="0.2">
      <c r="A68" s="18" t="s">
        <v>55</v>
      </c>
      <c r="B68" s="182">
        <v>2022</v>
      </c>
      <c r="C68" s="129">
        <v>1605.6213332400041</v>
      </c>
      <c r="D68" s="129">
        <v>193.81336825099987</v>
      </c>
      <c r="E68" s="129">
        <v>446.8254090129999</v>
      </c>
      <c r="F68" s="129">
        <v>906.43408438099948</v>
      </c>
      <c r="G68" s="129">
        <v>184.86153128399994</v>
      </c>
      <c r="H68" s="129">
        <v>769.65081802299972</v>
      </c>
      <c r="I68" s="129">
        <v>1670.6875574000071</v>
      </c>
      <c r="J68" s="129">
        <v>260.83744976799989</v>
      </c>
      <c r="K68" s="129">
        <v>374.70500142999975</v>
      </c>
      <c r="L68" s="129">
        <v>19.987959242000002</v>
      </c>
      <c r="M68" s="129">
        <v>1796.7116389150069</v>
      </c>
      <c r="N68" s="129">
        <v>330.89163317899988</v>
      </c>
      <c r="O68" s="211">
        <v>8561.0277841260158</v>
      </c>
    </row>
    <row r="69" spans="1:15" x14ac:dyDescent="0.2">
      <c r="A69" s="18" t="s">
        <v>55</v>
      </c>
      <c r="B69" s="182">
        <v>2023</v>
      </c>
      <c r="C69" s="130">
        <v>1457.9271539599981</v>
      </c>
      <c r="D69" s="130">
        <v>198.87172492999991</v>
      </c>
      <c r="E69" s="130">
        <v>544.83674083500023</v>
      </c>
      <c r="F69" s="130">
        <v>1112.5510372550004</v>
      </c>
      <c r="G69" s="130">
        <v>182.86589424499994</v>
      </c>
      <c r="H69" s="130">
        <v>812.73178850000079</v>
      </c>
      <c r="I69" s="130">
        <v>1382.3994394549984</v>
      </c>
      <c r="J69" s="130">
        <v>279.90670903999995</v>
      </c>
      <c r="K69" s="130">
        <v>467.65598958500027</v>
      </c>
      <c r="L69" s="130">
        <v>18.976677260000002</v>
      </c>
      <c r="M69" s="130">
        <v>1648.1545506749985</v>
      </c>
      <c r="N69" s="130">
        <v>322.95335451999995</v>
      </c>
      <c r="O69" s="211">
        <v>8429.8310602599959</v>
      </c>
    </row>
    <row r="70" spans="1:15" x14ac:dyDescent="0.2">
      <c r="A70" s="108" t="s">
        <v>55</v>
      </c>
      <c r="B70" s="183">
        <v>2024</v>
      </c>
      <c r="C70" s="131">
        <v>1386.8934089600023</v>
      </c>
      <c r="D70" s="131">
        <v>225.8638952230001</v>
      </c>
      <c r="E70" s="131">
        <v>606.90531841300026</v>
      </c>
      <c r="F70" s="131">
        <v>1118.5739328660011</v>
      </c>
      <c r="G70" s="131">
        <v>156.917153611</v>
      </c>
      <c r="H70" s="131">
        <v>640.79288403400039</v>
      </c>
      <c r="I70" s="131">
        <v>1395.4082400860011</v>
      </c>
      <c r="J70" s="131">
        <v>290.92307121200008</v>
      </c>
      <c r="K70" s="131">
        <v>438.69228484900043</v>
      </c>
      <c r="L70" s="131">
        <v>20.988164802</v>
      </c>
      <c r="M70" s="131">
        <v>1468.1952065170017</v>
      </c>
      <c r="N70" s="131">
        <v>359.92307121300013</v>
      </c>
      <c r="O70" s="212">
        <v>8110.0766317860071</v>
      </c>
    </row>
  </sheetData>
  <phoneticPr fontId="2" type="noConversion"/>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ACC0C-5C2D-4E58-A51D-27985A13A3A5}">
  <dimension ref="A1:L56"/>
  <sheetViews>
    <sheetView workbookViewId="0">
      <pane xSplit="2" ySplit="5" topLeftCell="C6" activePane="bottomRight" state="frozen"/>
      <selection activeCell="C5" sqref="C5"/>
      <selection pane="topRight" activeCell="C5" sqref="C5"/>
      <selection pane="bottomLeft" activeCell="C5" sqref="C5"/>
      <selection pane="bottomRight" activeCell="C6" sqref="C6"/>
    </sheetView>
  </sheetViews>
  <sheetFormatPr defaultColWidth="8.6640625" defaultRowHeight="15" x14ac:dyDescent="0.2"/>
  <cols>
    <col min="1" max="1" width="30" customWidth="1"/>
    <col min="2" max="11" width="13.6640625" customWidth="1"/>
    <col min="12" max="12" width="14.5546875" customWidth="1"/>
  </cols>
  <sheetData>
    <row r="1" spans="1:12" ht="15.75" x14ac:dyDescent="0.2">
      <c r="A1" s="109" t="s">
        <v>302</v>
      </c>
      <c r="B1" s="109"/>
      <c r="C1" s="84"/>
      <c r="D1" s="84"/>
      <c r="E1" s="84"/>
      <c r="F1" s="84"/>
      <c r="G1" s="85"/>
      <c r="H1" s="1"/>
      <c r="I1" s="1"/>
      <c r="J1" s="1"/>
      <c r="K1" s="1"/>
      <c r="L1" s="1"/>
    </row>
    <row r="2" spans="1:12" x14ac:dyDescent="0.2">
      <c r="A2" s="86" t="s">
        <v>35</v>
      </c>
      <c r="B2" s="86"/>
      <c r="C2" s="87"/>
      <c r="D2" s="87"/>
      <c r="E2" s="87"/>
      <c r="F2" s="87"/>
      <c r="G2" s="87"/>
      <c r="H2" s="4"/>
      <c r="I2" s="4"/>
      <c r="J2" s="4"/>
      <c r="K2" s="4"/>
      <c r="L2" s="4"/>
    </row>
    <row r="3" spans="1:12" x14ac:dyDescent="0.2">
      <c r="A3" s="268" t="s">
        <v>320</v>
      </c>
      <c r="B3" s="86"/>
      <c r="C3" s="87"/>
      <c r="D3" s="87"/>
      <c r="E3" s="87"/>
      <c r="F3" s="87"/>
      <c r="G3" s="87"/>
      <c r="H3" s="4"/>
      <c r="I3" s="4"/>
      <c r="J3" s="4"/>
      <c r="K3" s="4"/>
      <c r="L3" s="4"/>
    </row>
    <row r="4" spans="1:12" x14ac:dyDescent="0.2">
      <c r="A4" s="86" t="s">
        <v>62</v>
      </c>
      <c r="B4" s="86"/>
      <c r="C4" s="88"/>
      <c r="D4" s="88"/>
      <c r="E4" s="88"/>
      <c r="F4" s="4"/>
      <c r="G4" s="4"/>
      <c r="H4" s="4"/>
      <c r="I4" s="4"/>
      <c r="J4" s="4"/>
      <c r="K4" s="4"/>
      <c r="L4" s="4"/>
    </row>
    <row r="5" spans="1:12" ht="42.6" customHeight="1" x14ac:dyDescent="0.2">
      <c r="A5" s="20" t="s">
        <v>36</v>
      </c>
      <c r="B5" s="20" t="s">
        <v>37</v>
      </c>
      <c r="C5" s="36" t="s">
        <v>295</v>
      </c>
      <c r="D5" s="36" t="s">
        <v>63</v>
      </c>
      <c r="E5" s="36" t="s">
        <v>64</v>
      </c>
      <c r="F5" s="36" t="s">
        <v>65</v>
      </c>
      <c r="G5" s="36" t="s">
        <v>66</v>
      </c>
      <c r="H5" s="36" t="s">
        <v>67</v>
      </c>
      <c r="I5" s="36" t="s">
        <v>281</v>
      </c>
      <c r="J5" s="36" t="s">
        <v>277</v>
      </c>
      <c r="K5" s="36" t="s">
        <v>68</v>
      </c>
      <c r="L5" s="36" t="s">
        <v>69</v>
      </c>
    </row>
    <row r="6" spans="1:12" x14ac:dyDescent="0.2">
      <c r="A6" s="18" t="s">
        <v>50</v>
      </c>
      <c r="B6" s="18">
        <v>2014</v>
      </c>
      <c r="C6" s="135">
        <v>11507.625479698025</v>
      </c>
      <c r="D6" s="135">
        <v>70.976030812999994</v>
      </c>
      <c r="E6" s="135">
        <v>403.81623623200005</v>
      </c>
      <c r="F6" s="135">
        <v>141.94407189699999</v>
      </c>
      <c r="G6" s="135">
        <v>3873.56983846399</v>
      </c>
      <c r="H6" s="135">
        <v>225.78427731399998</v>
      </c>
      <c r="I6" s="135">
        <v>264.92809243900001</v>
      </c>
      <c r="J6" s="143">
        <f>SUM(FTEs_Sex_DisposalType15[[#This Row],[Absolute discharge]:[Other '[note 7']]])</f>
        <v>4981.0185471589903</v>
      </c>
      <c r="K6" s="14">
        <f t="shared" ref="K6:K27" si="0">C6/SUM(C6,J6)</f>
        <v>0.69791217888834201</v>
      </c>
      <c r="L6" s="14">
        <f>J6/SUM(C6,J6)</f>
        <v>0.30208782111165799</v>
      </c>
    </row>
    <row r="7" spans="1:12" x14ac:dyDescent="0.2">
      <c r="A7" s="18" t="s">
        <v>50</v>
      </c>
      <c r="B7" s="18">
        <v>2015</v>
      </c>
      <c r="C7" s="135">
        <v>9675.8565562229815</v>
      </c>
      <c r="D7" s="135">
        <v>77.984849707999999</v>
      </c>
      <c r="E7" s="135">
        <v>390.82577164099996</v>
      </c>
      <c r="F7" s="135">
        <v>152.93182368600003</v>
      </c>
      <c r="G7" s="135">
        <v>4085.4243695680102</v>
      </c>
      <c r="H7" s="135">
        <v>263.83334678800009</v>
      </c>
      <c r="I7" s="135">
        <v>279.93182368600003</v>
      </c>
      <c r="J7" s="125">
        <f>SUM(FTEs_Sex_DisposalType15[[#This Row],[Absolute discharge]:[Other '[note 7']]])</f>
        <v>5250.9319850770098</v>
      </c>
      <c r="K7" s="14">
        <f t="shared" si="0"/>
        <v>0.6482209170077986</v>
      </c>
      <c r="L7" s="14">
        <f t="shared" ref="L7:L27" si="1">J7/SUM(C7,J7)</f>
        <v>0.35177908299220134</v>
      </c>
    </row>
    <row r="8" spans="1:12" x14ac:dyDescent="0.2">
      <c r="A8" s="18" t="s">
        <v>50</v>
      </c>
      <c r="B8" s="18">
        <v>2016</v>
      </c>
      <c r="C8" s="135">
        <v>8096.684069000069</v>
      </c>
      <c r="D8" s="135">
        <v>69.972923895000008</v>
      </c>
      <c r="E8" s="135">
        <v>426.8429585909999</v>
      </c>
      <c r="F8" s="135">
        <v>156.96750867399999</v>
      </c>
      <c r="G8" s="135">
        <v>4118.9386167109951</v>
      </c>
      <c r="H8" s="135">
        <v>251.91335646399997</v>
      </c>
      <c r="I8" s="135">
        <v>281.93501734799997</v>
      </c>
      <c r="J8" s="125">
        <f>SUM(FTEs_Sex_DisposalType15[[#This Row],[Absolute discharge]:[Other '[note 7']]])</f>
        <v>5306.5703816829946</v>
      </c>
      <c r="K8" s="14">
        <f t="shared" si="0"/>
        <v>0.60408344098753131</v>
      </c>
      <c r="L8" s="14">
        <f t="shared" si="1"/>
        <v>0.39591655901246869</v>
      </c>
    </row>
    <row r="9" spans="1:12" x14ac:dyDescent="0.2">
      <c r="A9" s="18" t="s">
        <v>50</v>
      </c>
      <c r="B9" s="18">
        <v>2017</v>
      </c>
      <c r="C9" s="135">
        <v>6912.1063272329602</v>
      </c>
      <c r="D9" s="135">
        <v>59.985024336000002</v>
      </c>
      <c r="E9" s="135">
        <v>401.90016223999987</v>
      </c>
      <c r="F9" s="135">
        <v>180.92012979099997</v>
      </c>
      <c r="G9" s="135">
        <v>4348.0864844630069</v>
      </c>
      <c r="H9" s="135">
        <v>220.93011356799991</v>
      </c>
      <c r="I9" s="135">
        <v>257.94009734399992</v>
      </c>
      <c r="J9" s="125">
        <f>SUM(FTEs_Sex_DisposalType15[[#This Row],[Absolute discharge]:[Other '[note 7']]])</f>
        <v>5469.7620117420065</v>
      </c>
      <c r="K9" s="14">
        <f t="shared" si="0"/>
        <v>0.55824421145518166</v>
      </c>
      <c r="L9" s="14">
        <f>J9/SUM(C9,J9)</f>
        <v>0.44175578854481828</v>
      </c>
    </row>
    <row r="10" spans="1:12" x14ac:dyDescent="0.2">
      <c r="A10" s="18" t="s">
        <v>50</v>
      </c>
      <c r="B10" s="18">
        <v>2018</v>
      </c>
      <c r="C10" s="135">
        <v>5519.951076864988</v>
      </c>
      <c r="D10" s="135">
        <v>57.982572783999998</v>
      </c>
      <c r="E10" s="135">
        <v>318.89543670399991</v>
      </c>
      <c r="F10" s="135">
        <v>123.97676371199998</v>
      </c>
      <c r="G10" s="135">
        <v>3769.9543670560074</v>
      </c>
      <c r="H10" s="135">
        <v>232.88962763199996</v>
      </c>
      <c r="I10" s="135">
        <v>219.94771835199995</v>
      </c>
      <c r="J10" s="125">
        <f>SUM(FTEs_Sex_DisposalType15[[#This Row],[Absolute discharge]:[Other '[note 7']]])</f>
        <v>4723.646486240008</v>
      </c>
      <c r="K10" s="14">
        <f t="shared" si="0"/>
        <v>0.53886840466542152</v>
      </c>
      <c r="L10" s="14">
        <f t="shared" si="1"/>
        <v>0.46113159533457859</v>
      </c>
    </row>
    <row r="11" spans="1:12" x14ac:dyDescent="0.2">
      <c r="A11" s="18" t="s">
        <v>50</v>
      </c>
      <c r="B11" s="18">
        <v>2019</v>
      </c>
      <c r="C11" s="135">
        <v>4962.428823383013</v>
      </c>
      <c r="D11" s="135">
        <v>31.977818780000003</v>
      </c>
      <c r="E11" s="135">
        <v>271.88909390000003</v>
      </c>
      <c r="F11" s="135">
        <v>153.96672817000001</v>
      </c>
      <c r="G11" s="135">
        <v>3600.0628434150044</v>
      </c>
      <c r="H11" s="135">
        <v>195.92791103500002</v>
      </c>
      <c r="I11" s="135">
        <v>171.97781878000001</v>
      </c>
      <c r="J11" s="125">
        <f>SUM(FTEs_Sex_DisposalType15[[#This Row],[Absolute discharge]:[Other '[note 7']]])</f>
        <v>4425.8022140800049</v>
      </c>
      <c r="K11" s="14">
        <f t="shared" si="0"/>
        <v>0.52857975092227927</v>
      </c>
      <c r="L11" s="14">
        <f t="shared" si="1"/>
        <v>0.47142024907772079</v>
      </c>
    </row>
    <row r="12" spans="1:12" x14ac:dyDescent="0.2">
      <c r="A12" s="18" t="s">
        <v>50</v>
      </c>
      <c r="B12" s="18">
        <v>2020</v>
      </c>
      <c r="C12" s="135">
        <v>4031.0575545220181</v>
      </c>
      <c r="D12" s="135">
        <v>28.988857865</v>
      </c>
      <c r="E12" s="135">
        <v>236.94057527999993</v>
      </c>
      <c r="F12" s="135">
        <v>118.96657359500001</v>
      </c>
      <c r="G12" s="135">
        <v>3133.4317511550057</v>
      </c>
      <c r="H12" s="135">
        <v>122.96657359500001</v>
      </c>
      <c r="I12" s="135">
        <v>155.966573595</v>
      </c>
      <c r="J12" s="125">
        <f>SUM(FTEs_Sex_DisposalType15[[#This Row],[Absolute discharge]:[Other '[note 7']]])</f>
        <v>3797.260905085006</v>
      </c>
      <c r="K12" s="14">
        <f t="shared" si="0"/>
        <v>0.51493275028624397</v>
      </c>
      <c r="L12" s="14">
        <f t="shared" si="1"/>
        <v>0.48506724971375598</v>
      </c>
    </row>
    <row r="13" spans="1:12" x14ac:dyDescent="0.2">
      <c r="A13" s="18" t="s">
        <v>50</v>
      </c>
      <c r="B13" s="18">
        <v>2021</v>
      </c>
      <c r="C13" s="135">
        <v>3553.5335839669851</v>
      </c>
      <c r="D13" s="135">
        <v>33.975136935000002</v>
      </c>
      <c r="E13" s="135">
        <v>229.91049296599991</v>
      </c>
      <c r="F13" s="135">
        <v>128.94032863999999</v>
      </c>
      <c r="G13" s="135">
        <v>2683.2342175979966</v>
      </c>
      <c r="H13" s="135">
        <v>121.95027386999996</v>
      </c>
      <c r="I13" s="135">
        <v>176.955246483</v>
      </c>
      <c r="J13" s="125">
        <f>SUM(FTEs_Sex_DisposalType15[[#This Row],[Absolute discharge]:[Other '[note 7']]])</f>
        <v>3374.9656964919959</v>
      </c>
      <c r="K13" s="14">
        <f t="shared" si="0"/>
        <v>0.51288647658365349</v>
      </c>
      <c r="L13" s="14">
        <f t="shared" si="1"/>
        <v>0.48711352341634651</v>
      </c>
    </row>
    <row r="14" spans="1:12" x14ac:dyDescent="0.2">
      <c r="A14" s="18" t="s">
        <v>50</v>
      </c>
      <c r="B14" s="18">
        <v>2022</v>
      </c>
      <c r="C14" s="135">
        <v>3430.7249138820284</v>
      </c>
      <c r="D14" s="135">
        <v>31</v>
      </c>
      <c r="E14" s="135">
        <v>226.87959242199992</v>
      </c>
      <c r="F14" s="135">
        <v>130.975918484</v>
      </c>
      <c r="G14" s="135">
        <v>2951.970515200006</v>
      </c>
      <c r="H14" s="135">
        <v>126.93979620999997</v>
      </c>
      <c r="I14" s="135">
        <v>169.94581658999999</v>
      </c>
      <c r="J14" s="125">
        <f>SUM(FTEs_Sex_DisposalType15[[#This Row],[Absolute discharge]:[Other '[note 7']]])</f>
        <v>3637.7116389060061</v>
      </c>
      <c r="K14" s="14">
        <f t="shared" si="0"/>
        <v>0.48535837992757147</v>
      </c>
      <c r="L14" s="14">
        <f t="shared" si="1"/>
        <v>0.51464162007242853</v>
      </c>
    </row>
    <row r="15" spans="1:12" x14ac:dyDescent="0.2">
      <c r="A15" s="18" t="s">
        <v>50</v>
      </c>
      <c r="B15" s="18">
        <v>2023</v>
      </c>
      <c r="C15" s="135">
        <v>2996.5860964199824</v>
      </c>
      <c r="D15" s="135">
        <v>27</v>
      </c>
      <c r="E15" s="135">
        <v>227.95918520499998</v>
      </c>
      <c r="F15" s="135">
        <v>106.98250794499998</v>
      </c>
      <c r="G15" s="135">
        <v>3269.4111008399955</v>
      </c>
      <c r="H15" s="135">
        <v>121.97667726</v>
      </c>
      <c r="I15" s="135">
        <v>230.94752383499994</v>
      </c>
      <c r="J15" s="125">
        <f>SUM(FTEs_Sex_DisposalType15[[#This Row],[Absolute discharge]:[Other '[note 7']]])</f>
        <v>3984.2769950849956</v>
      </c>
      <c r="K15" s="14">
        <f t="shared" si="0"/>
        <v>0.4292572504489498</v>
      </c>
      <c r="L15" s="14">
        <f>J15/SUM(C15,J15)</f>
        <v>0.5707427495510502</v>
      </c>
    </row>
    <row r="16" spans="1:12" x14ac:dyDescent="0.2">
      <c r="A16" s="108" t="s">
        <v>50</v>
      </c>
      <c r="B16" s="108">
        <v>2024</v>
      </c>
      <c r="C16" s="136">
        <v>2589.8637467180047</v>
      </c>
      <c r="D16" s="136">
        <v>29.988164802</v>
      </c>
      <c r="E16" s="136">
        <v>226.91123601500016</v>
      </c>
      <c r="F16" s="136">
        <v>76.976329604</v>
      </c>
      <c r="G16" s="136">
        <v>3407.3668168950016</v>
      </c>
      <c r="H16" s="136">
        <v>114.988164802</v>
      </c>
      <c r="I16" s="136">
        <v>267.95857680700004</v>
      </c>
      <c r="J16" s="110">
        <f>SUM(FTEs_Sex_DisposalType15[[#This Row],[Absolute discharge]:[Other '[note 7']]])</f>
        <v>4124.1892889250021</v>
      </c>
      <c r="K16" s="26">
        <f t="shared" si="0"/>
        <v>0.38573775526781684</v>
      </c>
      <c r="L16" s="26">
        <f t="shared" si="1"/>
        <v>0.61426224473218327</v>
      </c>
    </row>
    <row r="17" spans="1:12" x14ac:dyDescent="0.2">
      <c r="A17" s="18" t="s">
        <v>51</v>
      </c>
      <c r="B17" s="18">
        <v>2014</v>
      </c>
      <c r="C17" s="135">
        <v>3722.5391633759868</v>
      </c>
      <c r="D17" s="135">
        <v>29.992010271000002</v>
      </c>
      <c r="E17" s="135">
        <v>117.90412325099999</v>
      </c>
      <c r="F17" s="135">
        <v>18.992010270999998</v>
      </c>
      <c r="G17" s="135">
        <v>695.69639029600057</v>
      </c>
      <c r="H17" s="135">
        <v>14.992010271</v>
      </c>
      <c r="I17" s="135">
        <v>36.992010270999998</v>
      </c>
      <c r="J17" s="89">
        <f>SUM(FTEs_Sex_DisposalType15[[#This Row],[Absolute discharge]:[Other '[note 7']]])</f>
        <v>914.56855463100055</v>
      </c>
      <c r="K17" s="14">
        <f t="shared" si="0"/>
        <v>0.80277176847121434</v>
      </c>
      <c r="L17" s="14">
        <f t="shared" si="1"/>
        <v>0.19722823152878555</v>
      </c>
    </row>
    <row r="18" spans="1:12" x14ac:dyDescent="0.2">
      <c r="A18" s="18" t="s">
        <v>51</v>
      </c>
      <c r="B18" s="18">
        <v>2015</v>
      </c>
      <c r="C18" s="135">
        <v>3109.9319850650095</v>
      </c>
      <c r="D18" s="135">
        <v>20.977274561999998</v>
      </c>
      <c r="E18" s="135">
        <v>119.94697397800002</v>
      </c>
      <c r="F18" s="135">
        <v>14.992424853999999</v>
      </c>
      <c r="G18" s="135">
        <v>789.74244503499972</v>
      </c>
      <c r="H18" s="135">
        <v>10.992424853999999</v>
      </c>
      <c r="I18" s="135">
        <v>47.969699415999997</v>
      </c>
      <c r="J18" s="89">
        <f>SUM(FTEs_Sex_DisposalType15[[#This Row],[Absolute discharge]:[Other '[note 7']]])</f>
        <v>1004.6212426989997</v>
      </c>
      <c r="K18" s="14">
        <f t="shared" si="0"/>
        <v>0.75583710136010418</v>
      </c>
      <c r="L18" s="14">
        <f t="shared" si="1"/>
        <v>0.24416289863989574</v>
      </c>
    </row>
    <row r="19" spans="1:12" x14ac:dyDescent="0.2">
      <c r="A19" s="18" t="s">
        <v>51</v>
      </c>
      <c r="B19" s="18">
        <v>2016</v>
      </c>
      <c r="C19" s="135">
        <v>2490.6299490979954</v>
      </c>
      <c r="D19" s="135">
        <v>22.983754337000001</v>
      </c>
      <c r="E19" s="135">
        <v>102.92960212699998</v>
      </c>
      <c r="F19" s="135">
        <v>12.994584779</v>
      </c>
      <c r="G19" s="135">
        <v>752.78339115999961</v>
      </c>
      <c r="H19" s="135">
        <v>17.989169558</v>
      </c>
      <c r="I19" s="135">
        <v>26.994584779</v>
      </c>
      <c r="J19" s="89">
        <f>SUM(FTEs_Sex_DisposalType15[[#This Row],[Absolute discharge]:[Other '[note 7']]])</f>
        <v>936.67508673999953</v>
      </c>
      <c r="K19" s="14">
        <f t="shared" si="0"/>
        <v>0.72670215316537257</v>
      </c>
      <c r="L19" s="14">
        <f t="shared" si="1"/>
        <v>0.27329784683462738</v>
      </c>
    </row>
    <row r="20" spans="1:12" x14ac:dyDescent="0.2">
      <c r="A20" s="18" t="s">
        <v>51</v>
      </c>
      <c r="B20" s="18">
        <v>2017</v>
      </c>
      <c r="C20" s="135">
        <v>2013.831898196006</v>
      </c>
      <c r="D20" s="135">
        <v>15</v>
      </c>
      <c r="E20" s="135">
        <v>112.97004867199998</v>
      </c>
      <c r="F20" s="135">
        <v>15.995008112000001</v>
      </c>
      <c r="G20" s="135">
        <v>686.82029203200011</v>
      </c>
      <c r="H20" s="135">
        <v>13</v>
      </c>
      <c r="I20" s="135">
        <v>29.980032448000003</v>
      </c>
      <c r="J20" s="89">
        <f>SUM(FTEs_Sex_DisposalType15[[#This Row],[Absolute discharge]:[Other '[note 7']]])</f>
        <v>873.7653812640001</v>
      </c>
      <c r="K20" s="14">
        <f t="shared" si="0"/>
        <v>0.69740746485694216</v>
      </c>
      <c r="L20" s="14">
        <f t="shared" si="1"/>
        <v>0.30259253514305784</v>
      </c>
    </row>
    <row r="21" spans="1:12" x14ac:dyDescent="0.2">
      <c r="A21" s="18" t="s">
        <v>51</v>
      </c>
      <c r="B21" s="18">
        <v>2018</v>
      </c>
      <c r="C21" s="135">
        <v>1536.7394313760026</v>
      </c>
      <c r="D21" s="135">
        <v>23.994190928000002</v>
      </c>
      <c r="E21" s="135">
        <v>77.918672992000012</v>
      </c>
      <c r="F21" s="135">
        <v>16.994190928000002</v>
      </c>
      <c r="G21" s="135">
        <v>632.79668248000019</v>
      </c>
      <c r="H21" s="135">
        <v>13.994190928</v>
      </c>
      <c r="I21" s="135">
        <v>28</v>
      </c>
      <c r="J21" s="89">
        <f>SUM(FTEs_Sex_DisposalType15[[#This Row],[Absolute discharge]:[Other '[note 7']]])</f>
        <v>793.69792825600018</v>
      </c>
      <c r="K21" s="14">
        <f t="shared" si="0"/>
        <v>0.6594210417304105</v>
      </c>
      <c r="L21" s="14">
        <f t="shared" si="1"/>
        <v>0.34057895826958945</v>
      </c>
    </row>
    <row r="22" spans="1:12" x14ac:dyDescent="0.2">
      <c r="A22" s="18" t="s">
        <v>51</v>
      </c>
      <c r="B22" s="18">
        <v>2019</v>
      </c>
      <c r="C22" s="135">
        <v>1278.0850246529976</v>
      </c>
      <c r="D22" s="135">
        <v>6</v>
      </c>
      <c r="E22" s="135">
        <v>70.96672817000001</v>
      </c>
      <c r="F22" s="135">
        <v>18.983364084999998</v>
      </c>
      <c r="G22" s="135">
        <v>570.83918615300001</v>
      </c>
      <c r="H22" s="135">
        <v>10</v>
      </c>
      <c r="I22" s="135">
        <v>28</v>
      </c>
      <c r="J22" s="89">
        <f>SUM(FTEs_Sex_DisposalType15[[#This Row],[Absolute discharge]:[Other '[note 7']]])</f>
        <v>704.78927840799997</v>
      </c>
      <c r="K22" s="14">
        <f t="shared" si="0"/>
        <v>0.64456179732623264</v>
      </c>
      <c r="L22" s="14">
        <f t="shared" si="1"/>
        <v>0.3554382026737673</v>
      </c>
    </row>
    <row r="23" spans="1:12" x14ac:dyDescent="0.2">
      <c r="A23" s="18" t="s">
        <v>51</v>
      </c>
      <c r="B23" s="18">
        <v>2020</v>
      </c>
      <c r="C23" s="135">
        <v>864.55431459999932</v>
      </c>
      <c r="D23" s="135">
        <v>9.9962859549999994</v>
      </c>
      <c r="E23" s="135">
        <v>55.981429774999995</v>
      </c>
      <c r="F23" s="135">
        <v>10</v>
      </c>
      <c r="G23" s="135">
        <v>430.91086292000017</v>
      </c>
      <c r="H23" s="135">
        <v>5</v>
      </c>
      <c r="I23" s="135">
        <v>23.996285954999998</v>
      </c>
      <c r="J23" s="89">
        <f>SUM(FTEs_Sex_DisposalType15[[#This Row],[Absolute discharge]:[Other '[note 7']]])</f>
        <v>535.88486460500019</v>
      </c>
      <c r="K23" s="14">
        <f t="shared" si="0"/>
        <v>0.61734513532446933</v>
      </c>
      <c r="L23" s="14">
        <f t="shared" si="1"/>
        <v>0.38265486467553056</v>
      </c>
    </row>
    <row r="24" spans="1:12" x14ac:dyDescent="0.2">
      <c r="A24" s="18" t="s">
        <v>51</v>
      </c>
      <c r="B24" s="18">
        <v>2021</v>
      </c>
      <c r="C24" s="135">
        <v>775.41820428000119</v>
      </c>
      <c r="D24" s="135">
        <v>5</v>
      </c>
      <c r="E24" s="135">
        <v>43.990054774000001</v>
      </c>
      <c r="F24" s="135">
        <v>12</v>
      </c>
      <c r="G24" s="135">
        <v>387.85082160999985</v>
      </c>
      <c r="H24" s="135">
        <v>4.9950273870000004</v>
      </c>
      <c r="I24" s="135">
        <v>15</v>
      </c>
      <c r="J24" s="89">
        <f>SUM(FTEs_Sex_DisposalType15[[#This Row],[Absolute discharge]:[Other '[note 7']]])</f>
        <v>468.83590377099983</v>
      </c>
      <c r="K24" s="14">
        <f t="shared" si="0"/>
        <v>0.62319923178281966</v>
      </c>
      <c r="L24" s="14">
        <f t="shared" si="1"/>
        <v>0.3768007682171805</v>
      </c>
    </row>
    <row r="25" spans="1:12" x14ac:dyDescent="0.2">
      <c r="A25" s="18" t="s">
        <v>51</v>
      </c>
      <c r="B25" s="18">
        <v>2022</v>
      </c>
      <c r="C25" s="135">
        <v>914.94041331699896</v>
      </c>
      <c r="D25" s="135">
        <v>4</v>
      </c>
      <c r="E25" s="135">
        <v>42.993979621000001</v>
      </c>
      <c r="F25" s="135">
        <v>10.993979621000001</v>
      </c>
      <c r="G25" s="135">
        <v>342.87959242099987</v>
      </c>
      <c r="H25" s="135">
        <v>5</v>
      </c>
      <c r="I25" s="135">
        <v>21</v>
      </c>
      <c r="J25" s="89">
        <f>SUM(FTEs_Sex_DisposalType15[[#This Row],[Absolute discharge]:[Other '[note 7']]])</f>
        <v>426.86755166299986</v>
      </c>
      <c r="K25" s="14">
        <f t="shared" si="0"/>
        <v>0.68187135357378592</v>
      </c>
      <c r="L25" s="14">
        <f t="shared" si="1"/>
        <v>0.31812864642621408</v>
      </c>
    </row>
    <row r="26" spans="1:12" x14ac:dyDescent="0.2">
      <c r="A26" s="18" t="s">
        <v>51</v>
      </c>
      <c r="B26" s="18">
        <v>2023</v>
      </c>
      <c r="C26" s="135">
        <v>796.27699506000135</v>
      </c>
      <c r="D26" s="135">
        <v>11</v>
      </c>
      <c r="E26" s="135">
        <v>38.970846575000003</v>
      </c>
      <c r="F26" s="135">
        <v>8</v>
      </c>
      <c r="G26" s="135">
        <v>451.9008783550002</v>
      </c>
      <c r="H26" s="266">
        <v>0</v>
      </c>
      <c r="I26" s="135">
        <v>28.988338630000001</v>
      </c>
      <c r="J26" s="89">
        <f>SUM(FTEs_Sex_DisposalType15[[#This Row],[Absolute discharge]:[Other '[note 7']]])</f>
        <v>538.86006356000019</v>
      </c>
      <c r="K26" s="14">
        <f t="shared" si="0"/>
        <v>0.5964009387044007</v>
      </c>
      <c r="L26" s="14">
        <f t="shared" si="1"/>
        <v>0.40359906129559936</v>
      </c>
    </row>
    <row r="27" spans="1:12" x14ac:dyDescent="0.2">
      <c r="A27" s="108" t="s">
        <v>51</v>
      </c>
      <c r="B27" s="108">
        <v>2024</v>
      </c>
      <c r="C27" s="136">
        <v>685.24846490600089</v>
      </c>
      <c r="D27" s="136">
        <v>5.994082401</v>
      </c>
      <c r="E27" s="136">
        <v>43.976329604</v>
      </c>
      <c r="F27" s="136">
        <v>12.994082401</v>
      </c>
      <c r="G27" s="136">
        <v>507.88756561800017</v>
      </c>
      <c r="H27" s="136">
        <v>2</v>
      </c>
      <c r="I27" s="136">
        <v>35.994082401</v>
      </c>
      <c r="J27" s="110">
        <f>SUM(FTEs_Sex_DisposalType15[[#This Row],[Absolute discharge]:[Other '[note 7']]])</f>
        <v>608.84614242500015</v>
      </c>
      <c r="K27" s="26">
        <f t="shared" si="0"/>
        <v>0.52951960469048565</v>
      </c>
      <c r="L27" s="26">
        <f t="shared" si="1"/>
        <v>0.47048039530951435</v>
      </c>
    </row>
    <row r="28" spans="1:12" x14ac:dyDescent="0.2">
      <c r="A28" s="18" t="s">
        <v>55</v>
      </c>
      <c r="B28" s="18">
        <v>2014</v>
      </c>
      <c r="C28" s="89">
        <v>15341.020827950058</v>
      </c>
      <c r="D28" s="89">
        <v>102.96804108399999</v>
      </c>
      <c r="E28" s="89">
        <v>522.72035948300038</v>
      </c>
      <c r="F28" s="89">
        <v>161.93608216799998</v>
      </c>
      <c r="G28" s="89">
        <v>4579.2502493019902</v>
      </c>
      <c r="H28" s="89">
        <v>240.77628758500001</v>
      </c>
      <c r="I28" s="89">
        <v>302.92010270999998</v>
      </c>
      <c r="J28" s="89">
        <f>SUM(FTEs_Sex_DisposalType15[[#This Row],[Absolute discharge]:[Other '[note 7']]])</f>
        <v>5910.5711223319904</v>
      </c>
      <c r="K28" s="14">
        <f t="shared" ref="K28:K38" si="2">C28/SUM(C28,J28)</f>
        <v>0.721876312317697</v>
      </c>
      <c r="L28" s="14">
        <f>J28/SUM(C28,J28)</f>
        <v>0.27812368768230311</v>
      </c>
    </row>
    <row r="29" spans="1:12" x14ac:dyDescent="0.2">
      <c r="A29" s="18" t="s">
        <v>55</v>
      </c>
      <c r="B29" s="18">
        <v>2015</v>
      </c>
      <c r="C29" s="89">
        <v>12924.568862050857</v>
      </c>
      <c r="D29" s="89">
        <v>101.96212427</v>
      </c>
      <c r="E29" s="89">
        <v>511.77274561899986</v>
      </c>
      <c r="F29" s="89">
        <v>170.92424854000004</v>
      </c>
      <c r="G29" s="89">
        <v>4908.1440891650163</v>
      </c>
      <c r="H29" s="89">
        <v>275.82577164200006</v>
      </c>
      <c r="I29" s="89">
        <v>328.901523102</v>
      </c>
      <c r="J29" s="89">
        <f>SUM(FTEs_Sex_DisposalType15[[#This Row],[Absolute discharge]:[Other '[note 7']]])</f>
        <v>6297.530502338017</v>
      </c>
      <c r="K29" s="14">
        <f t="shared" si="2"/>
        <v>0.67238071227511664</v>
      </c>
      <c r="L29" s="14">
        <f>J29/SUM(C29,J29)</f>
        <v>0.32761928772488341</v>
      </c>
    </row>
    <row r="30" spans="1:12" x14ac:dyDescent="0.2">
      <c r="A30" s="18" t="s">
        <v>55</v>
      </c>
      <c r="B30" s="18">
        <v>2016</v>
      </c>
      <c r="C30" s="89">
        <v>10718.140731026153</v>
      </c>
      <c r="D30" s="89">
        <v>93.956678232000002</v>
      </c>
      <c r="E30" s="89">
        <v>531.77256071799968</v>
      </c>
      <c r="F30" s="89">
        <v>172.96209345299999</v>
      </c>
      <c r="G30" s="89">
        <v>4905.694931766001</v>
      </c>
      <c r="H30" s="89">
        <v>269.90252602200002</v>
      </c>
      <c r="I30" s="89">
        <v>308.92960212700001</v>
      </c>
      <c r="J30" s="89">
        <f>SUM(FTEs_Sex_DisposalType15[[#This Row],[Absolute discharge]:[Other '[note 7']]])</f>
        <v>6283.218392318</v>
      </c>
      <c r="K30" s="14">
        <f t="shared" si="2"/>
        <v>0.6304284647636984</v>
      </c>
      <c r="L30" s="14">
        <f t="shared" ref="L30:L36" si="3">J30/SUM(C30,J30)</f>
        <v>0.36957153523630148</v>
      </c>
    </row>
    <row r="31" spans="1:12" x14ac:dyDescent="0.2">
      <c r="A31" s="18" t="s">
        <v>55</v>
      </c>
      <c r="B31" s="18">
        <v>2017</v>
      </c>
      <c r="C31" s="89">
        <v>9039.8184201169279</v>
      </c>
      <c r="D31" s="89">
        <v>74.985024336000009</v>
      </c>
      <c r="E31" s="89">
        <v>518.86521902399977</v>
      </c>
      <c r="F31" s="89">
        <v>198.91513790299996</v>
      </c>
      <c r="G31" s="89">
        <v>5065.8967927190042</v>
      </c>
      <c r="H31" s="89">
        <v>237.9201297919999</v>
      </c>
      <c r="I31" s="89">
        <v>288.9201297919999</v>
      </c>
      <c r="J31" s="89">
        <f>SUM(FTEs_Sex_DisposalType15[[#This Row],[Absolute discharge]:[Other '[note 7']]])</f>
        <v>6385.5024335660037</v>
      </c>
      <c r="K31" s="14">
        <f t="shared" si="2"/>
        <v>0.58603762643670332</v>
      </c>
      <c r="L31" s="14">
        <f t="shared" si="3"/>
        <v>0.41396237356329663</v>
      </c>
    </row>
    <row r="32" spans="1:12" x14ac:dyDescent="0.2">
      <c r="A32" s="18" t="s">
        <v>55</v>
      </c>
      <c r="B32" s="18">
        <v>2018</v>
      </c>
      <c r="C32" s="89">
        <v>7177.4871907209299</v>
      </c>
      <c r="D32" s="89">
        <v>81.976763712000007</v>
      </c>
      <c r="E32" s="89">
        <v>401.7908734080001</v>
      </c>
      <c r="F32" s="89">
        <v>141.965145568</v>
      </c>
      <c r="G32" s="89">
        <v>4432.7336223200073</v>
      </c>
      <c r="H32" s="89">
        <v>247.88381855999992</v>
      </c>
      <c r="I32" s="89">
        <v>247.94771835199995</v>
      </c>
      <c r="J32" s="89">
        <f>SUM(FTEs_Sex_DisposalType15[[#This Row],[Absolute discharge]:[Other '[note 7']]])</f>
        <v>5554.2979419200074</v>
      </c>
      <c r="K32" s="14">
        <f t="shared" si="2"/>
        <v>0.56374554832218671</v>
      </c>
      <c r="L32" s="14">
        <f t="shared" si="3"/>
        <v>0.43625445167781329</v>
      </c>
    </row>
    <row r="33" spans="1:12" x14ac:dyDescent="0.2">
      <c r="A33" s="18" t="s">
        <v>55</v>
      </c>
      <c r="B33" s="18">
        <v>2019</v>
      </c>
      <c r="C33" s="89">
        <v>6350.3530341900178</v>
      </c>
      <c r="D33" s="89">
        <v>37.97781878</v>
      </c>
      <c r="E33" s="89">
        <v>346.85582207000004</v>
      </c>
      <c r="F33" s="89">
        <v>172.95009225500002</v>
      </c>
      <c r="G33" s="89">
        <v>4209.8853936530058</v>
      </c>
      <c r="H33" s="89">
        <v>207.92791103500002</v>
      </c>
      <c r="I33" s="89">
        <v>200.97781878000001</v>
      </c>
      <c r="J33" s="89">
        <f>SUM(FTEs_Sex_DisposalType15[[#This Row],[Absolute discharge]:[Other '[note 7']]])</f>
        <v>5176.5748565730064</v>
      </c>
      <c r="K33" s="14">
        <f>C33/SUM(C33,J33)</f>
        <v>0.55091461440292366</v>
      </c>
      <c r="L33" s="14">
        <f t="shared" si="3"/>
        <v>0.44908538559707628</v>
      </c>
    </row>
    <row r="34" spans="1:12" x14ac:dyDescent="0.2">
      <c r="A34" s="18" t="s">
        <v>55</v>
      </c>
      <c r="B34" s="18">
        <v>2020</v>
      </c>
      <c r="C34" s="89">
        <v>4972.5264460869957</v>
      </c>
      <c r="D34" s="89">
        <v>38.985143820000005</v>
      </c>
      <c r="E34" s="89">
        <v>294.92200505500006</v>
      </c>
      <c r="F34" s="89">
        <v>129.96285955000002</v>
      </c>
      <c r="G34" s="89">
        <v>3593.3203298050084</v>
      </c>
      <c r="H34" s="89">
        <v>129.966573595</v>
      </c>
      <c r="I34" s="89">
        <v>186.95914550500001</v>
      </c>
      <c r="J34" s="89">
        <f>SUM(FTEs_Sex_DisposalType15[[#This Row],[Absolute discharge]:[Other '[note 7']]])</f>
        <v>4374.1160573300085</v>
      </c>
      <c r="K34" s="14">
        <f t="shared" si="2"/>
        <v>0.532012050773217</v>
      </c>
      <c r="L34" s="14">
        <f t="shared" si="3"/>
        <v>0.46798794922678294</v>
      </c>
    </row>
    <row r="35" spans="1:12" x14ac:dyDescent="0.2">
      <c r="A35" s="18" t="s">
        <v>55</v>
      </c>
      <c r="B35" s="18">
        <v>2021</v>
      </c>
      <c r="C35" s="89">
        <v>4415.8970895039765</v>
      </c>
      <c r="D35" s="89">
        <v>40.975136935000002</v>
      </c>
      <c r="E35" s="89">
        <v>273.90054773999987</v>
      </c>
      <c r="F35" s="89">
        <v>140.94032863999996</v>
      </c>
      <c r="G35" s="89">
        <v>3119.040285690995</v>
      </c>
      <c r="H35" s="89">
        <v>126.94530125699995</v>
      </c>
      <c r="I35" s="89">
        <v>192.955246483</v>
      </c>
      <c r="J35" s="89">
        <f>SUM(FTEs_Sex_DisposalType15[[#This Row],[Absolute discharge]:[Other '[note 7']]])</f>
        <v>3894.7568467459946</v>
      </c>
      <c r="K35" s="14">
        <f t="shared" si="2"/>
        <v>0.53135374464847085</v>
      </c>
      <c r="L35" s="14">
        <f t="shared" si="3"/>
        <v>0.4686462553515291</v>
      </c>
    </row>
    <row r="36" spans="1:12" x14ac:dyDescent="0.2">
      <c r="A36" s="18" t="s">
        <v>55</v>
      </c>
      <c r="B36" s="18">
        <v>2022</v>
      </c>
      <c r="C36" s="89">
        <v>4426.5268584840433</v>
      </c>
      <c r="D36" s="89">
        <v>35</v>
      </c>
      <c r="E36" s="89">
        <v>274.8675516639999</v>
      </c>
      <c r="F36" s="89">
        <v>143.96387772600002</v>
      </c>
      <c r="G36" s="89">
        <v>3349.8019445890104</v>
      </c>
      <c r="H36" s="89">
        <v>133.93979620999997</v>
      </c>
      <c r="I36" s="89">
        <v>196.92775545299997</v>
      </c>
      <c r="J36" s="89">
        <f>SUM(FTEs_Sex_DisposalType15[[#This Row],[Absolute discharge]:[Other '[note 7']]])</f>
        <v>4134.5009256420108</v>
      </c>
      <c r="K36" s="14">
        <f t="shared" si="2"/>
        <v>0.51705554170630719</v>
      </c>
      <c r="L36" s="14">
        <f t="shared" si="3"/>
        <v>0.48294445829369287</v>
      </c>
    </row>
    <row r="37" spans="1:12" x14ac:dyDescent="0.2">
      <c r="A37" s="18" t="s">
        <v>55</v>
      </c>
      <c r="B37" s="18">
        <v>2023</v>
      </c>
      <c r="C37" s="125">
        <v>3854.734816409974</v>
      </c>
      <c r="D37" s="125">
        <v>39</v>
      </c>
      <c r="E37" s="125">
        <v>266.93003177999992</v>
      </c>
      <c r="F37" s="125">
        <v>117.98250794499998</v>
      </c>
      <c r="G37" s="125">
        <v>3762.2769950849934</v>
      </c>
      <c r="H37" s="125">
        <v>122.97667726</v>
      </c>
      <c r="I37" s="125">
        <v>265.93003177999992</v>
      </c>
      <c r="J37" s="89">
        <f>SUM(FTEs_Sex_DisposalType15[[#This Row],[Absolute discharge]:[Other '[note 7']]])</f>
        <v>4575.0962438499928</v>
      </c>
      <c r="K37" s="14">
        <f t="shared" si="2"/>
        <v>0.45727308042767562</v>
      </c>
      <c r="L37" s="14">
        <f>J37/SUM(C37,J37)</f>
        <v>0.54272691957232433</v>
      </c>
    </row>
    <row r="38" spans="1:12" x14ac:dyDescent="0.2">
      <c r="A38" s="108" t="s">
        <v>55</v>
      </c>
      <c r="B38" s="108">
        <v>2024</v>
      </c>
      <c r="C38" s="110">
        <v>3330.0471180350073</v>
      </c>
      <c r="D38" s="110">
        <v>35.982247203</v>
      </c>
      <c r="E38" s="110">
        <v>271.88756561900016</v>
      </c>
      <c r="F38" s="110">
        <v>91.970412005</v>
      </c>
      <c r="G38" s="110">
        <v>3953.2484649140019</v>
      </c>
      <c r="H38" s="110">
        <v>116.988164802</v>
      </c>
      <c r="I38" s="110">
        <v>309.95265920800006</v>
      </c>
      <c r="J38" s="110">
        <f>SUM(FTEs_Sex_DisposalType15[[#This Row],[Absolute discharge]:[Other '[note 7']]])</f>
        <v>4780.029513751002</v>
      </c>
      <c r="K38" s="26">
        <f t="shared" si="2"/>
        <v>0.41060612238649846</v>
      </c>
      <c r="L38" s="26">
        <f>J38/SUM(C38,J38)</f>
        <v>0.58939387761350159</v>
      </c>
    </row>
    <row r="39" spans="1:12" x14ac:dyDescent="0.2">
      <c r="A39" s="107" t="s">
        <v>70</v>
      </c>
      <c r="B39" s="18">
        <v>2014</v>
      </c>
      <c r="C39" s="19">
        <f>C28/SUM($C28:$I28)</f>
        <v>0.721876312317697</v>
      </c>
      <c r="D39" s="19">
        <f t="shared" ref="C39:J49" si="4">D28/SUM($C28:$I28)</f>
        <v>4.8451918955009585E-3</v>
      </c>
      <c r="E39" s="19">
        <f t="shared" si="4"/>
        <v>2.4596762478119337E-2</v>
      </c>
      <c r="F39" s="19">
        <f t="shared" si="4"/>
        <v>7.6199506628420281E-3</v>
      </c>
      <c r="G39" s="19">
        <f t="shared" si="4"/>
        <v>0.21547798677930174</v>
      </c>
      <c r="H39" s="19">
        <f t="shared" si="4"/>
        <v>1.1329800052075838E-2</v>
      </c>
      <c r="I39" s="19">
        <f t="shared" si="4"/>
        <v>1.4253995814463193E-2</v>
      </c>
      <c r="J39" s="19">
        <f t="shared" si="4"/>
        <v>0.27812368768230311</v>
      </c>
      <c r="K39" s="208" t="s">
        <v>71</v>
      </c>
      <c r="L39" s="208" t="s">
        <v>71</v>
      </c>
    </row>
    <row r="40" spans="1:12" x14ac:dyDescent="0.2">
      <c r="A40" s="107" t="s">
        <v>70</v>
      </c>
      <c r="B40" s="18">
        <v>2015</v>
      </c>
      <c r="C40" s="19">
        <f t="shared" si="4"/>
        <v>0.67238071227511664</v>
      </c>
      <c r="D40" s="19">
        <f t="shared" si="4"/>
        <v>5.3044218707399074E-3</v>
      </c>
      <c r="E40" s="19">
        <f t="shared" si="4"/>
        <v>2.6624185835139171E-2</v>
      </c>
      <c r="F40" s="19">
        <f t="shared" si="4"/>
        <v>8.8920697630278968E-3</v>
      </c>
      <c r="G40" s="19">
        <f t="shared" si="4"/>
        <v>0.25533860772033634</v>
      </c>
      <c r="H40" s="19">
        <f t="shared" si="4"/>
        <v>1.4349409313375973E-2</v>
      </c>
      <c r="I40" s="19">
        <f t="shared" si="4"/>
        <v>1.7110593222264135E-2</v>
      </c>
      <c r="J40" s="19">
        <f t="shared" si="4"/>
        <v>0.32761928772488341</v>
      </c>
      <c r="K40" s="208" t="s">
        <v>71</v>
      </c>
      <c r="L40" s="208" t="s">
        <v>71</v>
      </c>
    </row>
    <row r="41" spans="1:12" x14ac:dyDescent="0.2">
      <c r="A41" s="107" t="s">
        <v>70</v>
      </c>
      <c r="B41" s="18">
        <v>2016</v>
      </c>
      <c r="C41" s="19">
        <f t="shared" si="4"/>
        <v>0.63042846476369852</v>
      </c>
      <c r="D41" s="19">
        <f t="shared" si="4"/>
        <v>5.5264215966704909E-3</v>
      </c>
      <c r="E41" s="19">
        <f t="shared" si="4"/>
        <v>3.1278238219663024E-2</v>
      </c>
      <c r="F41" s="19">
        <f t="shared" si="4"/>
        <v>1.0173427441780814E-2</v>
      </c>
      <c r="G41" s="19">
        <f t="shared" si="4"/>
        <v>0.28854722120598647</v>
      </c>
      <c r="H41" s="19">
        <f t="shared" si="4"/>
        <v>1.5875349968427137E-2</v>
      </c>
      <c r="I41" s="19">
        <f t="shared" si="4"/>
        <v>1.8170876803773665E-2</v>
      </c>
      <c r="J41" s="19">
        <f t="shared" si="4"/>
        <v>0.36957153523630154</v>
      </c>
      <c r="K41" s="208" t="s">
        <v>71</v>
      </c>
      <c r="L41" s="208" t="s">
        <v>71</v>
      </c>
    </row>
    <row r="42" spans="1:12" x14ac:dyDescent="0.2">
      <c r="A42" s="107" t="s">
        <v>70</v>
      </c>
      <c r="B42" s="18">
        <v>2017</v>
      </c>
      <c r="C42" s="19">
        <f t="shared" si="4"/>
        <v>0.58603762643670343</v>
      </c>
      <c r="D42" s="19">
        <f t="shared" si="4"/>
        <v>4.861164642685321E-3</v>
      </c>
      <c r="E42" s="19">
        <f t="shared" si="4"/>
        <v>3.3637239960562386E-2</v>
      </c>
      <c r="F42" s="19">
        <f t="shared" si="4"/>
        <v>1.2895364692236353E-2</v>
      </c>
      <c r="G42" s="19">
        <f t="shared" si="4"/>
        <v>0.32841435460381219</v>
      </c>
      <c r="H42" s="19">
        <f t="shared" si="4"/>
        <v>1.5423998764680114E-2</v>
      </c>
      <c r="I42" s="19">
        <f t="shared" si="4"/>
        <v>1.8730250899320365E-2</v>
      </c>
      <c r="J42" s="19">
        <f t="shared" si="4"/>
        <v>0.41396237356329668</v>
      </c>
      <c r="K42" s="208" t="s">
        <v>71</v>
      </c>
      <c r="L42" s="208" t="s">
        <v>71</v>
      </c>
    </row>
    <row r="43" spans="1:12" x14ac:dyDescent="0.2">
      <c r="A43" s="107" t="s">
        <v>70</v>
      </c>
      <c r="B43" s="18">
        <v>2018</v>
      </c>
      <c r="C43" s="19">
        <f t="shared" si="4"/>
        <v>0.56374554832218671</v>
      </c>
      <c r="D43" s="19">
        <f t="shared" si="4"/>
        <v>6.4387486010766253E-3</v>
      </c>
      <c r="E43" s="19">
        <f t="shared" si="4"/>
        <v>3.1558094110299924E-2</v>
      </c>
      <c r="F43" s="19">
        <f t="shared" si="4"/>
        <v>1.1150450945330426E-2</v>
      </c>
      <c r="G43" s="19">
        <f t="shared" si="4"/>
        <v>0.34816277341624691</v>
      </c>
      <c r="H43" s="19">
        <f t="shared" si="4"/>
        <v>1.9469682843177367E-2</v>
      </c>
      <c r="I43" s="19">
        <f t="shared" si="4"/>
        <v>1.9474701761682065E-2</v>
      </c>
      <c r="J43" s="19">
        <f t="shared" si="4"/>
        <v>0.43625445167781329</v>
      </c>
      <c r="K43" s="208" t="s">
        <v>71</v>
      </c>
      <c r="L43" s="208" t="s">
        <v>71</v>
      </c>
    </row>
    <row r="44" spans="1:12" x14ac:dyDescent="0.2">
      <c r="A44" s="107" t="s">
        <v>70</v>
      </c>
      <c r="B44" s="18">
        <v>2019</v>
      </c>
      <c r="C44" s="19">
        <f t="shared" si="4"/>
        <v>0.55091461440292366</v>
      </c>
      <c r="D44" s="19">
        <f t="shared" si="4"/>
        <v>3.2947042906751509E-3</v>
      </c>
      <c r="E44" s="19">
        <f t="shared" si="4"/>
        <v>3.0090916275094349E-2</v>
      </c>
      <c r="F44" s="19">
        <f t="shared" si="4"/>
        <v>1.5004005741511723E-2</v>
      </c>
      <c r="G44" s="19">
        <f t="shared" si="4"/>
        <v>0.36522180354980371</v>
      </c>
      <c r="H44" s="19">
        <f t="shared" si="4"/>
        <v>1.80384498806157E-2</v>
      </c>
      <c r="I44" s="19">
        <f t="shared" si="4"/>
        <v>1.7435505859375713E-2</v>
      </c>
      <c r="J44" s="19">
        <f t="shared" si="4"/>
        <v>0.44908538559707634</v>
      </c>
      <c r="K44" s="208" t="s">
        <v>71</v>
      </c>
      <c r="L44" s="208" t="s">
        <v>71</v>
      </c>
    </row>
    <row r="45" spans="1:12" x14ac:dyDescent="0.2">
      <c r="A45" s="107" t="s">
        <v>70</v>
      </c>
      <c r="B45" s="18">
        <v>2020</v>
      </c>
      <c r="C45" s="19">
        <f t="shared" si="4"/>
        <v>0.532012050773217</v>
      </c>
      <c r="D45" s="19">
        <f t="shared" si="4"/>
        <v>4.1710318764997777E-3</v>
      </c>
      <c r="E45" s="19">
        <f t="shared" si="4"/>
        <v>3.1553791101690327E-2</v>
      </c>
      <c r="F45" s="19">
        <f t="shared" si="4"/>
        <v>1.3904764144181975E-2</v>
      </c>
      <c r="G45" s="19">
        <f t="shared" si="4"/>
        <v>0.38445038723705754</v>
      </c>
      <c r="H45" s="19">
        <f t="shared" si="4"/>
        <v>1.3905161510936789E-2</v>
      </c>
      <c r="I45" s="19">
        <f t="shared" si="4"/>
        <v>2.0002813356416523E-2</v>
      </c>
      <c r="J45" s="19">
        <f t="shared" si="4"/>
        <v>0.46798794922678294</v>
      </c>
      <c r="K45" s="208" t="s">
        <v>71</v>
      </c>
      <c r="L45" s="208" t="s">
        <v>71</v>
      </c>
    </row>
    <row r="46" spans="1:12" x14ac:dyDescent="0.2">
      <c r="A46" s="107" t="s">
        <v>70</v>
      </c>
      <c r="B46" s="18">
        <v>2021</v>
      </c>
      <c r="C46" s="19">
        <f t="shared" si="4"/>
        <v>0.53135374464847085</v>
      </c>
      <c r="D46" s="19">
        <f t="shared" si="4"/>
        <v>4.9304347466896537E-3</v>
      </c>
      <c r="E46" s="19">
        <f t="shared" si="4"/>
        <v>3.2957761187153031E-2</v>
      </c>
      <c r="F46" s="19">
        <f t="shared" si="4"/>
        <v>1.695899380736297E-2</v>
      </c>
      <c r="G46" s="19">
        <f t="shared" si="4"/>
        <v>0.3753062405939146</v>
      </c>
      <c r="H46" s="19">
        <f t="shared" si="4"/>
        <v>1.5275007506121915E-2</v>
      </c>
      <c r="I46" s="19">
        <f t="shared" si="4"/>
        <v>2.3217817510286978E-2</v>
      </c>
      <c r="J46" s="19">
        <f t="shared" si="4"/>
        <v>0.4686462553515291</v>
      </c>
      <c r="K46" s="208" t="s">
        <v>71</v>
      </c>
      <c r="L46" s="208" t="s">
        <v>71</v>
      </c>
    </row>
    <row r="47" spans="1:12" x14ac:dyDescent="0.2">
      <c r="A47" s="107" t="s">
        <v>70</v>
      </c>
      <c r="B47" s="18">
        <v>2022</v>
      </c>
      <c r="C47" s="19">
        <f t="shared" si="4"/>
        <v>0.5170555417063073</v>
      </c>
      <c r="D47" s="19">
        <f t="shared" si="4"/>
        <v>4.0882941724470706E-3</v>
      </c>
      <c r="E47" s="19">
        <f t="shared" si="4"/>
        <v>3.210684027607786E-2</v>
      </c>
      <c r="F47" s="19">
        <f t="shared" si="4"/>
        <v>1.6816190924288245E-2</v>
      </c>
      <c r="G47" s="19">
        <f t="shared" si="4"/>
        <v>0.39128502196900333</v>
      </c>
      <c r="H47" s="19">
        <f t="shared" si="4"/>
        <v>1.5645293951545462E-2</v>
      </c>
      <c r="I47" s="19">
        <f t="shared" si="4"/>
        <v>2.3002817000330904E-2</v>
      </c>
      <c r="J47" s="19">
        <f t="shared" si="4"/>
        <v>0.48294445829369292</v>
      </c>
      <c r="K47" s="208" t="s">
        <v>71</v>
      </c>
      <c r="L47" s="208" t="s">
        <v>71</v>
      </c>
    </row>
    <row r="48" spans="1:12" x14ac:dyDescent="0.2">
      <c r="A48" s="107" t="s">
        <v>70</v>
      </c>
      <c r="B48" s="18">
        <v>2023</v>
      </c>
      <c r="C48" s="19">
        <f t="shared" si="4"/>
        <v>0.45727308042767562</v>
      </c>
      <c r="D48" s="19">
        <f t="shared" si="4"/>
        <v>4.6264272345687175E-3</v>
      </c>
      <c r="E48" s="19">
        <f t="shared" si="4"/>
        <v>3.1664932532084231E-2</v>
      </c>
      <c r="F48" s="19">
        <f t="shared" si="4"/>
        <v>1.3995833024601745E-2</v>
      </c>
      <c r="G48" s="19">
        <f t="shared" si="4"/>
        <v>0.44630514753980954</v>
      </c>
      <c r="H48" s="19">
        <f t="shared" si="4"/>
        <v>1.4588273048523885E-2</v>
      </c>
      <c r="I48" s="19">
        <f t="shared" si="4"/>
        <v>3.1546306192736316E-2</v>
      </c>
      <c r="J48" s="19">
        <f t="shared" si="4"/>
        <v>0.54272691957232433</v>
      </c>
      <c r="K48" s="208" t="s">
        <v>71</v>
      </c>
      <c r="L48" s="208" t="s">
        <v>71</v>
      </c>
    </row>
    <row r="49" spans="1:12" x14ac:dyDescent="0.2">
      <c r="A49" s="107" t="s">
        <v>70</v>
      </c>
      <c r="B49" s="18">
        <v>2024</v>
      </c>
      <c r="C49" s="19">
        <f t="shared" si="4"/>
        <v>0.41060612238649841</v>
      </c>
      <c r="D49" s="19">
        <f t="shared" si="4"/>
        <v>4.4367333179040442E-3</v>
      </c>
      <c r="E49" s="19">
        <f t="shared" si="4"/>
        <v>3.352466048882756E-2</v>
      </c>
      <c r="F49" s="19">
        <f t="shared" si="4"/>
        <v>1.1340264239247538E-2</v>
      </c>
      <c r="G49" s="19">
        <f t="shared" si="4"/>
        <v>0.48744896557696438</v>
      </c>
      <c r="H49" s="19">
        <f t="shared" si="4"/>
        <v>1.4425038148651469E-2</v>
      </c>
      <c r="I49" s="19">
        <f t="shared" si="4"/>
        <v>3.821821584190653E-2</v>
      </c>
      <c r="J49" s="19">
        <f t="shared" si="4"/>
        <v>0.58939387761350148</v>
      </c>
      <c r="K49" s="208" t="s">
        <v>71</v>
      </c>
      <c r="L49" s="208" t="s">
        <v>71</v>
      </c>
    </row>
    <row r="56" spans="1:12" x14ac:dyDescent="0.2">
      <c r="A56" s="209"/>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E0EF9-B1C1-4246-A0E8-F5B532B3AB0B}">
  <dimension ref="A1:L82"/>
  <sheetViews>
    <sheetView zoomScaleNormal="100" workbookViewId="0">
      <pane xSplit="2" ySplit="5" topLeftCell="C6" activePane="bottomRight" state="frozen"/>
      <selection pane="topRight" activeCell="C1" sqref="C1"/>
      <selection pane="bottomLeft" activeCell="A4" sqref="A4"/>
      <selection pane="bottomRight" activeCell="C6" sqref="C6"/>
    </sheetView>
  </sheetViews>
  <sheetFormatPr defaultColWidth="8.6640625" defaultRowHeight="15" x14ac:dyDescent="0.2"/>
  <cols>
    <col min="1" max="1" width="14.6640625" customWidth="1"/>
    <col min="2" max="2" width="11" customWidth="1"/>
    <col min="3" max="3" width="12.88671875" customWidth="1"/>
    <col min="4" max="10" width="10.33203125" customWidth="1"/>
    <col min="11" max="11" width="13.6640625" customWidth="1"/>
    <col min="12" max="12" width="14.6640625" customWidth="1"/>
  </cols>
  <sheetData>
    <row r="1" spans="1:12" ht="17.100000000000001" customHeight="1" x14ac:dyDescent="0.2">
      <c r="A1" s="90" t="s">
        <v>303</v>
      </c>
      <c r="B1" s="33"/>
      <c r="C1" s="34"/>
      <c r="D1" s="34"/>
      <c r="E1" s="34"/>
      <c r="F1" s="34"/>
      <c r="G1" s="34"/>
      <c r="H1" s="34"/>
      <c r="I1" s="34"/>
      <c r="J1" s="34"/>
      <c r="K1" s="34"/>
      <c r="L1" s="34"/>
    </row>
    <row r="2" spans="1:12" ht="13.5" customHeight="1" x14ac:dyDescent="0.2">
      <c r="A2" s="86" t="s">
        <v>35</v>
      </c>
      <c r="B2" s="33"/>
      <c r="C2" s="34"/>
      <c r="D2" s="34"/>
      <c r="E2" s="34"/>
      <c r="F2" s="34"/>
      <c r="G2" s="34"/>
      <c r="H2" s="34"/>
      <c r="I2" s="34"/>
      <c r="J2" s="34"/>
      <c r="K2" s="34"/>
      <c r="L2" s="34"/>
    </row>
    <row r="3" spans="1:12" ht="17.100000000000001" customHeight="1" x14ac:dyDescent="0.2">
      <c r="A3" s="268" t="s">
        <v>321</v>
      </c>
      <c r="B3" s="33"/>
      <c r="C3" s="34"/>
      <c r="D3" s="34"/>
      <c r="E3" s="34"/>
      <c r="F3" s="34"/>
      <c r="G3" s="34"/>
      <c r="H3" s="34"/>
      <c r="I3" s="34"/>
      <c r="J3" s="34"/>
      <c r="K3" s="34"/>
      <c r="L3" s="34"/>
    </row>
    <row r="4" spans="1:12" x14ac:dyDescent="0.2">
      <c r="A4" s="86" t="s">
        <v>62</v>
      </c>
      <c r="B4" s="86"/>
      <c r="C4" s="35"/>
      <c r="D4" s="35"/>
      <c r="E4" s="35"/>
      <c r="F4" s="35"/>
      <c r="G4" s="35"/>
      <c r="H4" s="35"/>
      <c r="I4" s="35"/>
      <c r="J4" s="35"/>
      <c r="K4" s="35"/>
      <c r="L4" s="35"/>
    </row>
    <row r="5" spans="1:12" ht="42.6" customHeight="1" x14ac:dyDescent="0.2">
      <c r="A5" s="20" t="s">
        <v>54</v>
      </c>
      <c r="B5" s="20" t="s">
        <v>37</v>
      </c>
      <c r="C5" s="36" t="s">
        <v>295</v>
      </c>
      <c r="D5" s="36" t="s">
        <v>63</v>
      </c>
      <c r="E5" s="36" t="s">
        <v>64</v>
      </c>
      <c r="F5" s="36" t="s">
        <v>65</v>
      </c>
      <c r="G5" s="36" t="s">
        <v>66</v>
      </c>
      <c r="H5" s="36" t="s">
        <v>67</v>
      </c>
      <c r="I5" s="36" t="s">
        <v>281</v>
      </c>
      <c r="J5" s="36" t="s">
        <v>277</v>
      </c>
      <c r="K5" s="36" t="s">
        <v>68</v>
      </c>
      <c r="L5" s="36" t="s">
        <v>69</v>
      </c>
    </row>
    <row r="6" spans="1:12" x14ac:dyDescent="0.2">
      <c r="A6" s="31" t="s">
        <v>56</v>
      </c>
      <c r="B6" s="31">
        <v>2014</v>
      </c>
      <c r="C6" s="137">
        <v>1157.8574687250016</v>
      </c>
      <c r="D6" s="46">
        <v>6</v>
      </c>
      <c r="E6" s="46">
        <v>13.976030812999999</v>
      </c>
      <c r="F6" s="266">
        <v>0</v>
      </c>
      <c r="G6" s="46">
        <v>150.952061625</v>
      </c>
      <c r="H6" s="46">
        <v>1</v>
      </c>
      <c r="I6" s="46">
        <v>6</v>
      </c>
      <c r="J6" s="46">
        <f>SUM(FTEs_Age_DisposalType16[[#This Row],[Absolute discharge]:[Other '[note 7']]])</f>
        <v>177.92809243799999</v>
      </c>
      <c r="K6" s="165">
        <f>FTEs_Age_DisposalType16[[#This Row],[Youth caution]]/SUM(FTEs_Age_DisposalType16[[#This Row],[Youth caution]:[Other '[note 7']]])</f>
        <v>0.86679891023594613</v>
      </c>
      <c r="L6" s="27">
        <f>FTEs_Age_DisposalType16[[#This Row],[Total sentences]]/SUM(FTEs_Age_DisposalType16[[#This Row],[Youth caution]:[Other '[note 7']]])</f>
        <v>0.13320108976405384</v>
      </c>
    </row>
    <row r="7" spans="1:12" x14ac:dyDescent="0.2">
      <c r="A7" s="31" t="s">
        <v>56</v>
      </c>
      <c r="B7" s="31">
        <v>2015</v>
      </c>
      <c r="C7" s="137">
        <v>1094.0379564419991</v>
      </c>
      <c r="D7" s="46">
        <v>6</v>
      </c>
      <c r="E7" s="46">
        <v>14</v>
      </c>
      <c r="F7" s="266">
        <v>0</v>
      </c>
      <c r="G7" s="46">
        <v>150.91667339300002</v>
      </c>
      <c r="H7" s="46">
        <v>3</v>
      </c>
      <c r="I7" s="46">
        <v>6</v>
      </c>
      <c r="J7" s="46">
        <f>SUM(FTEs_Age_DisposalType16[[#This Row],[Absolute discharge]:[Other '[note 7']]])</f>
        <v>179.91667339300002</v>
      </c>
      <c r="K7" s="29">
        <f>FTEs_Age_DisposalType16[[#This Row],[Youth caution]]/SUM(FTEs_Age_DisposalType16[[#This Row],[Youth caution]:[Other '[note 7']]])</f>
        <v>0.8587730919300457</v>
      </c>
      <c r="L7" s="27">
        <f>FTEs_Age_DisposalType16[[#This Row],[Total sentences]]/SUM(FTEs_Age_DisposalType16[[#This Row],[Youth caution]:[Other '[note 7']]])</f>
        <v>0.14122690806995425</v>
      </c>
    </row>
    <row r="8" spans="1:12" x14ac:dyDescent="0.2">
      <c r="A8" s="31" t="s">
        <v>56</v>
      </c>
      <c r="B8" s="31">
        <v>2016</v>
      </c>
      <c r="C8" s="137">
        <v>924.2635299529984</v>
      </c>
      <c r="D8" s="46">
        <v>7</v>
      </c>
      <c r="E8" s="46">
        <v>14</v>
      </c>
      <c r="F8" s="46">
        <v>1</v>
      </c>
      <c r="G8" s="46">
        <v>161.92960212700004</v>
      </c>
      <c r="H8" s="46">
        <v>2</v>
      </c>
      <c r="I8" s="46">
        <v>9</v>
      </c>
      <c r="J8" s="46">
        <f>SUM(FTEs_Age_DisposalType16[[#This Row],[Absolute discharge]:[Other '[note 7']]])</f>
        <v>194.92960212700004</v>
      </c>
      <c r="K8" s="29">
        <f>FTEs_Age_DisposalType16[[#This Row],[Youth caution]]/SUM(FTEs_Age_DisposalType16[[#This Row],[Youth caution]:[Other '[note 7']]])</f>
        <v>0.82583023739189043</v>
      </c>
      <c r="L8" s="27">
        <f>FTEs_Age_DisposalType16[[#This Row],[Total sentences]]/SUM(FTEs_Age_DisposalType16[[#This Row],[Youth caution]:[Other '[note 7']]])</f>
        <v>0.17416976260810965</v>
      </c>
    </row>
    <row r="9" spans="1:12" x14ac:dyDescent="0.2">
      <c r="A9" s="31" t="s">
        <v>56</v>
      </c>
      <c r="B9" s="31">
        <v>2017</v>
      </c>
      <c r="C9" s="137">
        <v>741.34107078100101</v>
      </c>
      <c r="D9" s="46">
        <v>4</v>
      </c>
      <c r="E9" s="46">
        <v>10.995008112000001</v>
      </c>
      <c r="F9" s="46">
        <v>3</v>
      </c>
      <c r="G9" s="46">
        <v>142.94508923199999</v>
      </c>
      <c r="H9" s="266">
        <v>0</v>
      </c>
      <c r="I9" s="46">
        <v>8</v>
      </c>
      <c r="J9" s="46">
        <f>SUM(FTEs_Age_DisposalType16[[#This Row],[Absolute discharge]:[Other '[note 7']]])</f>
        <v>168.94009734399998</v>
      </c>
      <c r="K9" s="29">
        <f>FTEs_Age_DisposalType16[[#This Row],[Youth caution]]/SUM(FTEs_Age_DisposalType16[[#This Row],[Youth caution]:[Other '[note 7']]])</f>
        <v>0.81440888457356186</v>
      </c>
      <c r="L9" s="27">
        <f>FTEs_Age_DisposalType16[[#This Row],[Total sentences]]/SUM(FTEs_Age_DisposalType16[[#This Row],[Youth caution]:[Other '[note 7']]])</f>
        <v>0.18559111542643811</v>
      </c>
    </row>
    <row r="10" spans="1:12" x14ac:dyDescent="0.2">
      <c r="A10" s="31" t="s">
        <v>56</v>
      </c>
      <c r="B10" s="31">
        <v>2018</v>
      </c>
      <c r="C10" s="137">
        <v>521.32614764800076</v>
      </c>
      <c r="D10" s="46">
        <v>1.9941909280000001</v>
      </c>
      <c r="E10" s="46">
        <v>9.9941909280000001</v>
      </c>
      <c r="F10" s="46">
        <v>2</v>
      </c>
      <c r="G10" s="46">
        <v>96.936100207999999</v>
      </c>
      <c r="H10" s="46">
        <v>3</v>
      </c>
      <c r="I10" s="46">
        <v>2</v>
      </c>
      <c r="J10" s="46">
        <f>SUM(FTEs_Age_DisposalType16[[#This Row],[Absolute discharge]:[Other '[note 7']]])</f>
        <v>115.924482064</v>
      </c>
      <c r="K10" s="29">
        <f>FTEs_Age_DisposalType16[[#This Row],[Youth caution]]/SUM(FTEs_Age_DisposalType16[[#This Row],[Youth caution]:[Other '[note 7']]])</f>
        <v>0.8180865162637958</v>
      </c>
      <c r="L10" s="27">
        <f>FTEs_Age_DisposalType16[[#This Row],[Total sentences]]/SUM(FTEs_Age_DisposalType16[[#This Row],[Youth caution]:[Other '[note 7']]])</f>
        <v>0.18191348373620433</v>
      </c>
    </row>
    <row r="11" spans="1:12" x14ac:dyDescent="0.2">
      <c r="A11" s="31" t="s">
        <v>56</v>
      </c>
      <c r="B11" s="31">
        <v>2019</v>
      </c>
      <c r="C11" s="137">
        <v>505.45656010100021</v>
      </c>
      <c r="D11" s="266">
        <v>0</v>
      </c>
      <c r="E11" s="46">
        <v>6.9944546949999999</v>
      </c>
      <c r="F11" s="266">
        <v>0</v>
      </c>
      <c r="G11" s="46">
        <v>74.955637560000014</v>
      </c>
      <c r="H11" s="266">
        <v>0</v>
      </c>
      <c r="I11" s="46">
        <v>3</v>
      </c>
      <c r="J11" s="46">
        <f>SUM(FTEs_Age_DisposalType16[[#This Row],[Absolute discharge]:[Other '[note 7']]])</f>
        <v>84.950092255000015</v>
      </c>
      <c r="K11" s="29">
        <f>FTEs_Age_DisposalType16[[#This Row],[Youth caution]]/SUM(FTEs_Age_DisposalType16[[#This Row],[Youth caution]:[Other '[note 7']]])</f>
        <v>0.85611596360574671</v>
      </c>
      <c r="L11" s="27">
        <f>FTEs_Age_DisposalType16[[#This Row],[Total sentences]]/SUM(FTEs_Age_DisposalType16[[#This Row],[Youth caution]:[Other '[note 7']]])</f>
        <v>0.14388403639425335</v>
      </c>
    </row>
    <row r="12" spans="1:12" x14ac:dyDescent="0.2">
      <c r="A12" s="31" t="s">
        <v>56</v>
      </c>
      <c r="B12" s="31">
        <v>2020</v>
      </c>
      <c r="C12" s="137">
        <v>296.71773258100001</v>
      </c>
      <c r="D12" s="46">
        <v>1</v>
      </c>
      <c r="E12" s="46">
        <v>3.9962859549999998</v>
      </c>
      <c r="F12" s="266">
        <v>0</v>
      </c>
      <c r="G12" s="46">
        <v>41.981429775000002</v>
      </c>
      <c r="H12" s="266">
        <v>0</v>
      </c>
      <c r="I12" s="46">
        <v>3</v>
      </c>
      <c r="J12" s="46">
        <f>SUM(FTEs_Age_DisposalType16[[#This Row],[Absolute discharge]:[Other '[note 7']]])</f>
        <v>49.97771573</v>
      </c>
      <c r="K12" s="29">
        <f>FTEs_Age_DisposalType16[[#This Row],[Youth caution]]/SUM(FTEs_Age_DisposalType16[[#This Row],[Youth caution]:[Other '[note 7']]])</f>
        <v>0.85584548059838406</v>
      </c>
      <c r="L12" s="27">
        <f>FTEs_Age_DisposalType16[[#This Row],[Total sentences]]/SUM(FTEs_Age_DisposalType16[[#This Row],[Youth caution]:[Other '[note 7']]])</f>
        <v>0.14415451940161597</v>
      </c>
    </row>
    <row r="13" spans="1:12" x14ac:dyDescent="0.2">
      <c r="A13" s="31" t="s">
        <v>56</v>
      </c>
      <c r="B13" s="31">
        <v>2021</v>
      </c>
      <c r="C13" s="137">
        <v>293.68175276899967</v>
      </c>
      <c r="D13" s="266">
        <v>0</v>
      </c>
      <c r="E13" s="46">
        <v>1</v>
      </c>
      <c r="F13" s="266">
        <v>0</v>
      </c>
      <c r="G13" s="46">
        <v>42.965191709000003</v>
      </c>
      <c r="H13" s="266">
        <v>0</v>
      </c>
      <c r="I13" s="46">
        <v>2</v>
      </c>
      <c r="J13" s="46">
        <f>SUM(FTEs_Age_DisposalType16[[#This Row],[Absolute discharge]:[Other '[note 7']]])</f>
        <v>45.965191709000003</v>
      </c>
      <c r="K13" s="29">
        <f>FTEs_Age_DisposalType16[[#This Row],[Youth caution]]/SUM(FTEs_Age_DisposalType16[[#This Row],[Youth caution]:[Other '[note 7']]])</f>
        <v>0.8646677308413786</v>
      </c>
      <c r="L13" s="27">
        <f>FTEs_Age_DisposalType16[[#This Row],[Total sentences]]/SUM(FTEs_Age_DisposalType16[[#This Row],[Youth caution]:[Other '[note 7']]])</f>
        <v>0.13533226915862143</v>
      </c>
    </row>
    <row r="14" spans="1:12" x14ac:dyDescent="0.2">
      <c r="A14" s="31" t="s">
        <v>56</v>
      </c>
      <c r="B14" s="31">
        <v>2022</v>
      </c>
      <c r="C14" s="137">
        <v>296.58459385599974</v>
      </c>
      <c r="D14" s="266">
        <v>0</v>
      </c>
      <c r="E14" s="46">
        <v>3</v>
      </c>
      <c r="F14" s="266">
        <v>0</v>
      </c>
      <c r="G14" s="46">
        <v>63.951836968000009</v>
      </c>
      <c r="H14" s="46">
        <v>1</v>
      </c>
      <c r="I14" s="46">
        <v>1.993979621</v>
      </c>
      <c r="J14" s="46">
        <f>SUM(FTEs_Age_DisposalType16[[#This Row],[Absolute discharge]:[Other '[note 7']]])</f>
        <v>69.945816589000003</v>
      </c>
      <c r="K14" s="29">
        <f>FTEs_Age_DisposalType16[[#This Row],[Youth caution]]/SUM(FTEs_Age_DisposalType16[[#This Row],[Youth caution]:[Other '[note 7']]])</f>
        <v>0.80916776726907946</v>
      </c>
      <c r="L14" s="27">
        <f>FTEs_Age_DisposalType16[[#This Row],[Total sentences]]/SUM(FTEs_Age_DisposalType16[[#This Row],[Youth caution]:[Other '[note 7']]])</f>
        <v>0.19083223273092048</v>
      </c>
    </row>
    <row r="15" spans="1:12" x14ac:dyDescent="0.2">
      <c r="A15" s="31" t="s">
        <v>56</v>
      </c>
      <c r="B15" s="31">
        <v>2023</v>
      </c>
      <c r="C15" s="137">
        <v>232.70263506499981</v>
      </c>
      <c r="D15" s="46">
        <v>2</v>
      </c>
      <c r="E15" s="266">
        <v>0</v>
      </c>
      <c r="F15" s="266">
        <v>0</v>
      </c>
      <c r="G15" s="46">
        <v>49.970846575000003</v>
      </c>
      <c r="H15" s="46">
        <v>1</v>
      </c>
      <c r="I15" s="46">
        <v>4.9941693150000006</v>
      </c>
      <c r="J15" s="46">
        <f>SUM(FTEs_Age_DisposalType16[[#This Row],[Absolute discharge]:[Other '[note 7']]])</f>
        <v>57.965015890000004</v>
      </c>
      <c r="K15" s="29">
        <f>FTEs_Age_DisposalType16[[#This Row],[Youth caution]]/SUM(FTEs_Age_DisposalType16[[#This Row],[Youth caution]:[Other '[note 7']]])</f>
        <v>0.80057974907233842</v>
      </c>
      <c r="L15" s="27">
        <f>FTEs_Age_DisposalType16[[#This Row],[Total sentences]]/SUM(FTEs_Age_DisposalType16[[#This Row],[Youth caution]:[Other '[note 7']]])</f>
        <v>0.19942025092766152</v>
      </c>
    </row>
    <row r="16" spans="1:12" x14ac:dyDescent="0.2">
      <c r="A16" s="32" t="s">
        <v>56</v>
      </c>
      <c r="B16" s="32">
        <v>2024</v>
      </c>
      <c r="C16" s="138">
        <v>190.71595524500015</v>
      </c>
      <c r="D16" s="267">
        <v>0</v>
      </c>
      <c r="E16" s="138">
        <v>2</v>
      </c>
      <c r="F16" s="267">
        <v>0</v>
      </c>
      <c r="G16" s="138">
        <v>36.988164802</v>
      </c>
      <c r="H16" s="138">
        <v>1</v>
      </c>
      <c r="I16" s="138">
        <v>2</v>
      </c>
      <c r="J16" s="138">
        <f>SUM(FTEs_Age_DisposalType16[[#This Row],[Absolute discharge]:[Other '[note 7']]])</f>
        <v>41.988164802</v>
      </c>
      <c r="K16" s="30">
        <f>FTEs_Age_DisposalType16[[#This Row],[Youth caution]]/SUM(FTEs_Age_DisposalType16[[#This Row],[Youth caution]:[Other '[note 7']]])</f>
        <v>0.81956415385546466</v>
      </c>
      <c r="L16" s="28">
        <f>FTEs_Age_DisposalType16[[#This Row],[Total sentences]]/SUM(FTEs_Age_DisposalType16[[#This Row],[Youth caution]:[Other '[note 7']]])</f>
        <v>0.18043584614453534</v>
      </c>
    </row>
    <row r="17" spans="1:12" x14ac:dyDescent="0.2">
      <c r="A17" s="31" t="s">
        <v>57</v>
      </c>
      <c r="B17" s="31">
        <v>2014</v>
      </c>
      <c r="C17" s="137">
        <v>1497.737622765002</v>
      </c>
      <c r="D17" s="137">
        <v>9</v>
      </c>
      <c r="E17" s="137">
        <v>29.992010271000002</v>
      </c>
      <c r="F17" s="271">
        <v>0</v>
      </c>
      <c r="G17" s="137">
        <v>324.81623622699999</v>
      </c>
      <c r="H17" s="137">
        <v>1</v>
      </c>
      <c r="I17" s="137">
        <v>19.984020542</v>
      </c>
      <c r="J17" s="137">
        <f>SUM(FTEs_Age_DisposalType16[[#This Row],[Absolute discharge]:[Other '[note 7']]])</f>
        <v>384.79226704000001</v>
      </c>
      <c r="K17" s="29">
        <f>FTEs_Age_DisposalType16[[#This Row],[Youth caution]]/SUM(FTEs_Age_DisposalType16[[#This Row],[Youth caution]:[Other '[note 7']]])</f>
        <v>0.79559832270187325</v>
      </c>
      <c r="L17" s="27">
        <f>FTEs_Age_DisposalType16[[#This Row],[Total sentences]]/SUM(FTEs_Age_DisposalType16[[#This Row],[Youth caution]:[Other '[note 7']]])</f>
        <v>0.20440167729812667</v>
      </c>
    </row>
    <row r="18" spans="1:12" x14ac:dyDescent="0.2">
      <c r="A18" s="31" t="s">
        <v>57</v>
      </c>
      <c r="B18" s="31">
        <v>2015</v>
      </c>
      <c r="C18" s="137">
        <v>1348.0228061479997</v>
      </c>
      <c r="D18" s="137">
        <v>8</v>
      </c>
      <c r="E18" s="137">
        <v>34.992424853999999</v>
      </c>
      <c r="F18" s="137">
        <v>2</v>
      </c>
      <c r="G18" s="137">
        <v>321.80304620100009</v>
      </c>
      <c r="H18" s="137">
        <v>9</v>
      </c>
      <c r="I18" s="137">
        <v>19</v>
      </c>
      <c r="J18" s="137">
        <f>SUM(FTEs_Age_DisposalType16[[#This Row],[Absolute discharge]:[Other '[note 7']]])</f>
        <v>394.79547105500006</v>
      </c>
      <c r="K18" s="29">
        <f>FTEs_Age_DisposalType16[[#This Row],[Youth caution]]/SUM(FTEs_Age_DisposalType16[[#This Row],[Youth caution]:[Other '[note 7']]])</f>
        <v>0.77347295686582063</v>
      </c>
      <c r="L18" s="29">
        <f>FTEs_Age_DisposalType16[[#This Row],[Total sentences]]/SUM(FTEs_Age_DisposalType16[[#This Row],[Youth caution]:[Other '[note 7']]])</f>
        <v>0.22652704313417932</v>
      </c>
    </row>
    <row r="19" spans="1:12" x14ac:dyDescent="0.2">
      <c r="A19" s="31" t="s">
        <v>57</v>
      </c>
      <c r="B19" s="31">
        <v>2016</v>
      </c>
      <c r="C19" s="137">
        <v>1200.1552255449983</v>
      </c>
      <c r="D19" s="137">
        <v>10</v>
      </c>
      <c r="E19" s="137">
        <v>20.994584779</v>
      </c>
      <c r="F19" s="266">
        <v>0</v>
      </c>
      <c r="G19" s="137">
        <v>366.86461947599986</v>
      </c>
      <c r="H19" s="137">
        <v>7</v>
      </c>
      <c r="I19" s="137">
        <v>16</v>
      </c>
      <c r="J19" s="137">
        <f>SUM(FTEs_Age_DisposalType16[[#This Row],[Absolute discharge]:[Other '[note 7']]])</f>
        <v>420.85920425499984</v>
      </c>
      <c r="K19" s="29">
        <f>FTEs_Age_DisposalType16[[#This Row],[Youth caution]]/SUM(FTEs_Age_DisposalType16[[#This Row],[Youth caution]:[Other '[note 7']]])</f>
        <v>0.74037294393059427</v>
      </c>
      <c r="L19" s="29">
        <f>FTEs_Age_DisposalType16[[#This Row],[Total sentences]]/SUM(FTEs_Age_DisposalType16[[#This Row],[Youth caution]:[Other '[note 7']]])</f>
        <v>0.25962705606940567</v>
      </c>
    </row>
    <row r="20" spans="1:12" x14ac:dyDescent="0.2">
      <c r="A20" s="31" t="s">
        <v>57</v>
      </c>
      <c r="B20" s="31">
        <v>2017</v>
      </c>
      <c r="C20" s="137">
        <v>1076.3260951030022</v>
      </c>
      <c r="D20" s="137">
        <v>2</v>
      </c>
      <c r="E20" s="137">
        <v>26.985024336000002</v>
      </c>
      <c r="F20" s="137">
        <v>2</v>
      </c>
      <c r="G20" s="137">
        <v>345.89517035199987</v>
      </c>
      <c r="H20" s="137">
        <v>5</v>
      </c>
      <c r="I20" s="137">
        <v>13.990016224000001</v>
      </c>
      <c r="J20" s="137">
        <f>SUM(FTEs_Age_DisposalType16[[#This Row],[Absolute discharge]:[Other '[note 7']]])</f>
        <v>395.87021091199983</v>
      </c>
      <c r="K20" s="29">
        <f>FTEs_Age_DisposalType16[[#This Row],[Youth caution]]/SUM(FTEs_Age_DisposalType16[[#This Row],[Youth caution]:[Other '[note 7']]])</f>
        <v>0.73110229301990526</v>
      </c>
      <c r="L20" s="29">
        <f>FTEs_Age_DisposalType16[[#This Row],[Total sentences]]/SUM(FTEs_Age_DisposalType16[[#This Row],[Youth caution]:[Other '[note 7']]])</f>
        <v>0.26889770698009469</v>
      </c>
    </row>
    <row r="21" spans="1:12" x14ac:dyDescent="0.2">
      <c r="A21" s="31" t="s">
        <v>57</v>
      </c>
      <c r="B21" s="31">
        <v>2018</v>
      </c>
      <c r="C21" s="137">
        <v>796.36100208799951</v>
      </c>
      <c r="D21" s="137">
        <v>10</v>
      </c>
      <c r="E21" s="137">
        <v>25.970954639999999</v>
      </c>
      <c r="F21" s="137">
        <v>1</v>
      </c>
      <c r="G21" s="137">
        <v>260.90705484799992</v>
      </c>
      <c r="H21" s="137">
        <v>6</v>
      </c>
      <c r="I21" s="137">
        <v>6.9883818560000002</v>
      </c>
      <c r="J21" s="137">
        <f>SUM(FTEs_Age_DisposalType16[[#This Row],[Absolute discharge]:[Other '[note 7']]])</f>
        <v>310.86639134399991</v>
      </c>
      <c r="K21" s="29">
        <f>FTEs_Age_DisposalType16[[#This Row],[Youth caution]]/SUM(FTEs_Age_DisposalType16[[#This Row],[Youth caution]:[Other '[note 7']]])</f>
        <v>0.71923889059461588</v>
      </c>
      <c r="L21" s="29">
        <f>FTEs_Age_DisposalType16[[#This Row],[Total sentences]]/SUM(FTEs_Age_DisposalType16[[#This Row],[Youth caution]:[Other '[note 7']]])</f>
        <v>0.28076110940538412</v>
      </c>
    </row>
    <row r="22" spans="1:12" x14ac:dyDescent="0.2">
      <c r="A22" s="31" t="s">
        <v>57</v>
      </c>
      <c r="B22" s="31">
        <v>2019</v>
      </c>
      <c r="C22" s="137">
        <v>725.36783521399934</v>
      </c>
      <c r="D22" s="137">
        <v>2</v>
      </c>
      <c r="E22" s="137">
        <v>18.98890939</v>
      </c>
      <c r="F22" s="137">
        <v>1</v>
      </c>
      <c r="G22" s="137">
        <v>232.88354858800005</v>
      </c>
      <c r="H22" s="137">
        <v>6</v>
      </c>
      <c r="I22" s="137">
        <v>8</v>
      </c>
      <c r="J22" s="137">
        <f>SUM(FTEs_Age_DisposalType16[[#This Row],[Absolute discharge]:[Other '[note 7']]])</f>
        <v>268.87245797800006</v>
      </c>
      <c r="K22" s="29">
        <f>FTEs_Age_DisposalType16[[#This Row],[Youth caution]]/SUM(FTEs_Age_DisposalType16[[#This Row],[Youth caution]:[Other '[note 7']]])</f>
        <v>0.72956994418845422</v>
      </c>
      <c r="L22" s="29">
        <f>FTEs_Age_DisposalType16[[#This Row],[Total sentences]]/SUM(FTEs_Age_DisposalType16[[#This Row],[Youth caution]:[Other '[note 7']]])</f>
        <v>0.27043005581154578</v>
      </c>
    </row>
    <row r="23" spans="1:12" x14ac:dyDescent="0.2">
      <c r="A23" s="31" t="s">
        <v>57</v>
      </c>
      <c r="B23" s="31">
        <v>2020</v>
      </c>
      <c r="C23" s="137">
        <v>487.67316404500048</v>
      </c>
      <c r="D23" s="137">
        <v>3</v>
      </c>
      <c r="E23" s="137">
        <v>13</v>
      </c>
      <c r="F23" s="266">
        <v>0</v>
      </c>
      <c r="G23" s="137">
        <v>164.97028764000001</v>
      </c>
      <c r="H23" s="137">
        <v>1</v>
      </c>
      <c r="I23" s="137">
        <v>6</v>
      </c>
      <c r="J23" s="137">
        <f>SUM(FTEs_Age_DisposalType16[[#This Row],[Absolute discharge]:[Other '[note 7']]])</f>
        <v>187.97028764000001</v>
      </c>
      <c r="K23" s="29">
        <f>FTEs_Age_DisposalType16[[#This Row],[Youth caution]]/SUM(FTEs_Age_DisposalType16[[#This Row],[Youth caution]:[Other '[note 7']]])</f>
        <v>0.72179070607253393</v>
      </c>
      <c r="L23" s="29">
        <f>FTEs_Age_DisposalType16[[#This Row],[Total sentences]]/SUM(FTEs_Age_DisposalType16[[#This Row],[Youth caution]:[Other '[note 7']]])</f>
        <v>0.27820929392746602</v>
      </c>
    </row>
    <row r="24" spans="1:12" x14ac:dyDescent="0.2">
      <c r="A24" s="31" t="s">
        <v>57</v>
      </c>
      <c r="B24" s="31">
        <v>2021</v>
      </c>
      <c r="C24" s="46">
        <v>486.63699924999958</v>
      </c>
      <c r="D24" s="46">
        <v>1</v>
      </c>
      <c r="E24" s="46">
        <v>11.990054774000001</v>
      </c>
      <c r="F24" s="266">
        <v>0</v>
      </c>
      <c r="G24" s="46">
        <v>137.97513693499999</v>
      </c>
      <c r="H24" s="46">
        <v>1</v>
      </c>
      <c r="I24" s="46">
        <v>5</v>
      </c>
      <c r="J24" s="46">
        <f>SUM(FTEs_Age_DisposalType16[[#This Row],[Absolute discharge]:[Other '[note 7']]])</f>
        <v>156.96519170900001</v>
      </c>
      <c r="K24" s="29">
        <f>FTEs_Age_DisposalType16[[#This Row],[Youth caution]]/SUM(FTEs_Age_DisposalType16[[#This Row],[Youth caution]:[Other '[note 7']]])</f>
        <v>0.7561145783622738</v>
      </c>
      <c r="L24" s="29">
        <f>FTEs_Age_DisposalType16[[#This Row],[Total sentences]]/SUM(FTEs_Age_DisposalType16[[#This Row],[Youth caution]:[Other '[note 7']]])</f>
        <v>0.24388542163772622</v>
      </c>
    </row>
    <row r="25" spans="1:12" x14ac:dyDescent="0.2">
      <c r="A25" s="31" t="s">
        <v>57</v>
      </c>
      <c r="B25" s="31">
        <v>2022</v>
      </c>
      <c r="C25" s="137">
        <v>543.33775831799937</v>
      </c>
      <c r="D25" s="137">
        <v>1</v>
      </c>
      <c r="E25" s="137">
        <v>9</v>
      </c>
      <c r="F25" s="137">
        <v>2</v>
      </c>
      <c r="G25" s="137">
        <v>151.94581658899995</v>
      </c>
      <c r="H25" s="137">
        <v>1</v>
      </c>
      <c r="I25" s="137">
        <v>9.9939796210000011</v>
      </c>
      <c r="J25" s="137">
        <f>SUM(FTEs_Age_DisposalType16[[#This Row],[Absolute discharge]:[Other '[note 7']]])</f>
        <v>174.93979620999994</v>
      </c>
      <c r="K25" s="29">
        <f>FTEs_Age_DisposalType16[[#This Row],[Youth caution]]/SUM(FTEs_Age_DisposalType16[[#This Row],[Youth caution]:[Other '[note 7']]])</f>
        <v>0.75644540873206334</v>
      </c>
      <c r="L25" s="29">
        <f>FTEs_Age_DisposalType16[[#This Row],[Total sentences]]/SUM(FTEs_Age_DisposalType16[[#This Row],[Youth caution]:[Other '[note 7']]])</f>
        <v>0.24355459126793663</v>
      </c>
    </row>
    <row r="26" spans="1:12" x14ac:dyDescent="0.2">
      <c r="A26" s="31" t="s">
        <v>57</v>
      </c>
      <c r="B26" s="31">
        <v>2023</v>
      </c>
      <c r="C26" s="137">
        <v>461.50439177500039</v>
      </c>
      <c r="D26" s="137">
        <v>3</v>
      </c>
      <c r="E26" s="137">
        <v>5</v>
      </c>
      <c r="F26" s="266">
        <v>0</v>
      </c>
      <c r="G26" s="137">
        <v>171.96501588999999</v>
      </c>
      <c r="H26" s="266">
        <v>0</v>
      </c>
      <c r="I26" s="137">
        <v>11</v>
      </c>
      <c r="J26" s="137">
        <f>SUM(FTEs_Age_DisposalType16[[#This Row],[Absolute discharge]:[Other '[note 7']]])</f>
        <v>190.96501588999999</v>
      </c>
      <c r="K26" s="29">
        <f>FTEs_Age_DisposalType16[[#This Row],[Youth caution]]/SUM(FTEs_Age_DisposalType16[[#This Row],[Youth caution]:[Other '[note 7']]])</f>
        <v>0.70731958671685669</v>
      </c>
      <c r="L26" s="29">
        <f>FTEs_Age_DisposalType16[[#This Row],[Total sentences]]/SUM(FTEs_Age_DisposalType16[[#This Row],[Youth caution]:[Other '[note 7']]])</f>
        <v>0.29268041328314326</v>
      </c>
    </row>
    <row r="27" spans="1:12" x14ac:dyDescent="0.2">
      <c r="A27" s="32" t="s">
        <v>57</v>
      </c>
      <c r="B27" s="32">
        <v>2024</v>
      </c>
      <c r="C27" s="138">
        <v>380.57393286400054</v>
      </c>
      <c r="D27" s="138">
        <v>3.994082401</v>
      </c>
      <c r="E27" s="138">
        <v>8.988164802</v>
      </c>
      <c r="F27" s="267">
        <v>0</v>
      </c>
      <c r="G27" s="138">
        <v>154.964494406</v>
      </c>
      <c r="H27" s="267">
        <v>0</v>
      </c>
      <c r="I27" s="138">
        <v>11.988164802</v>
      </c>
      <c r="J27" s="138">
        <f>SUM(FTEs_Age_DisposalType16[[#This Row],[Absolute discharge]:[Other '[note 7']]])</f>
        <v>179.93490641100001</v>
      </c>
      <c r="K27" s="30">
        <f>FTEs_Age_DisposalType16[[#This Row],[Youth caution]]/SUM(FTEs_Age_DisposalType16[[#This Row],[Youth caution]:[Other '[note 7']]])</f>
        <v>0.67897935981930313</v>
      </c>
      <c r="L27" s="30">
        <f>FTEs_Age_DisposalType16[[#This Row],[Total sentences]]/SUM(FTEs_Age_DisposalType16[[#This Row],[Youth caution]:[Other '[note 7']]])</f>
        <v>0.32102064018069687</v>
      </c>
    </row>
    <row r="28" spans="1:12" x14ac:dyDescent="0.2">
      <c r="A28" s="31" t="s">
        <v>58</v>
      </c>
      <c r="B28" s="31">
        <v>2014</v>
      </c>
      <c r="C28" s="137">
        <v>2456.2901979090002</v>
      </c>
      <c r="D28" s="137">
        <v>13.992010271</v>
      </c>
      <c r="E28" s="137">
        <v>44.968041083999992</v>
      </c>
      <c r="F28" s="137">
        <v>4</v>
      </c>
      <c r="G28" s="137">
        <v>637.7283492080004</v>
      </c>
      <c r="H28" s="137">
        <v>15</v>
      </c>
      <c r="I28" s="137">
        <v>30</v>
      </c>
      <c r="J28" s="137">
        <f>SUM(FTEs_Age_DisposalType16[[#This Row],[Absolute discharge]:[Other '[note 7']]])</f>
        <v>745.68840056300041</v>
      </c>
      <c r="K28" s="29">
        <f>FTEs_Age_DisposalType16[[#This Row],[Youth caution]]/SUM(FTEs_Age_DisposalType16[[#This Row],[Youth caution]:[Other '[note 7']]])</f>
        <v>0.7671163695725991</v>
      </c>
      <c r="L28" s="29">
        <f>FTEs_Age_DisposalType16[[#This Row],[Total sentences]]/SUM(FTEs_Age_DisposalType16[[#This Row],[Youth caution]:[Other '[note 7']]])</f>
        <v>0.23288363042740087</v>
      </c>
    </row>
    <row r="29" spans="1:12" x14ac:dyDescent="0.2">
      <c r="A29" s="31" t="s">
        <v>58</v>
      </c>
      <c r="B29" s="31">
        <v>2015</v>
      </c>
      <c r="C29" s="137">
        <v>2177.356193204002</v>
      </c>
      <c r="D29" s="137">
        <v>18</v>
      </c>
      <c r="E29" s="137">
        <v>39.977274561999998</v>
      </c>
      <c r="F29" s="137">
        <v>6.9924248540000002</v>
      </c>
      <c r="G29" s="137">
        <v>680.6894190109997</v>
      </c>
      <c r="H29" s="137">
        <v>22.954549124</v>
      </c>
      <c r="I29" s="137">
        <v>38.969699415999997</v>
      </c>
      <c r="J29" s="137">
        <f>SUM(FTEs_Age_DisposalType16[[#This Row],[Absolute discharge]:[Other '[note 7']]])</f>
        <v>807.58336696699973</v>
      </c>
      <c r="K29" s="29">
        <f>FTEs_Age_DisposalType16[[#This Row],[Youth caution]]/SUM(FTEs_Age_DisposalType16[[#This Row],[Youth caution]:[Other '[note 7']]])</f>
        <v>0.72944733027668585</v>
      </c>
      <c r="L29" s="29">
        <f>FTEs_Age_DisposalType16[[#This Row],[Total sentences]]/SUM(FTEs_Age_DisposalType16[[#This Row],[Youth caution]:[Other '[note 7']]])</f>
        <v>0.27055266972331421</v>
      </c>
    </row>
    <row r="30" spans="1:12" x14ac:dyDescent="0.2">
      <c r="A30" s="31" t="s">
        <v>58</v>
      </c>
      <c r="B30" s="31">
        <v>2016</v>
      </c>
      <c r="C30" s="137">
        <v>1862.8790492759977</v>
      </c>
      <c r="D30" s="137">
        <v>13</v>
      </c>
      <c r="E30" s="137">
        <v>46.972923895000001</v>
      </c>
      <c r="F30" s="137">
        <v>2</v>
      </c>
      <c r="G30" s="137">
        <v>655.82671292899977</v>
      </c>
      <c r="H30" s="137">
        <v>24.994584779</v>
      </c>
      <c r="I30" s="137">
        <v>36.994584779</v>
      </c>
      <c r="J30" s="137">
        <f>SUM(FTEs_Age_DisposalType16[[#This Row],[Absolute discharge]:[Other '[note 7']]])</f>
        <v>779.78880638199973</v>
      </c>
      <c r="K30" s="29">
        <f>FTEs_Age_DisposalType16[[#This Row],[Youth caution]]/SUM(FTEs_Age_DisposalType16[[#This Row],[Youth caution]:[Other '[note 7']]])</f>
        <v>0.7049236419505166</v>
      </c>
      <c r="L30" s="29">
        <f>FTEs_Age_DisposalType16[[#This Row],[Total sentences]]/SUM(FTEs_Age_DisposalType16[[#This Row],[Youth caution]:[Other '[note 7']]])</f>
        <v>0.2950763580494834</v>
      </c>
    </row>
    <row r="31" spans="1:12" x14ac:dyDescent="0.2">
      <c r="A31" s="31" t="s">
        <v>58</v>
      </c>
      <c r="B31" s="31">
        <v>2017</v>
      </c>
      <c r="C31" s="137">
        <v>1665.966679138005</v>
      </c>
      <c r="D31" s="137">
        <v>14.990016224</v>
      </c>
      <c r="E31" s="137">
        <v>68.985024336000009</v>
      </c>
      <c r="F31" s="137">
        <v>7</v>
      </c>
      <c r="G31" s="137">
        <v>687.82029202500007</v>
      </c>
      <c r="H31" s="137">
        <v>15.985024335999999</v>
      </c>
      <c r="I31" s="137">
        <v>36.990016224000001</v>
      </c>
      <c r="J31" s="137">
        <f>SUM(FTEs_Age_DisposalType16[[#This Row],[Absolute discharge]:[Other '[note 7']]])</f>
        <v>831.77037314500012</v>
      </c>
      <c r="K31" s="29">
        <f>FTEs_Age_DisposalType16[[#This Row],[Youth caution]]/SUM(FTEs_Age_DisposalType16[[#This Row],[Youth caution]:[Other '[note 7']]])</f>
        <v>0.66699041743215615</v>
      </c>
      <c r="L31" s="29">
        <f>FTEs_Age_DisposalType16[[#This Row],[Total sentences]]/SUM(FTEs_Age_DisposalType16[[#This Row],[Youth caution]:[Other '[note 7']]])</f>
        <v>0.33300958256784369</v>
      </c>
    </row>
    <row r="32" spans="1:12" x14ac:dyDescent="0.2">
      <c r="A32" s="31" t="s">
        <v>58</v>
      </c>
      <c r="B32" s="31">
        <v>2018</v>
      </c>
      <c r="C32" s="137">
        <v>1342.9717942640009</v>
      </c>
      <c r="D32" s="137">
        <v>14.994190928</v>
      </c>
      <c r="E32" s="137">
        <v>38.982572783999998</v>
      </c>
      <c r="F32" s="137">
        <v>1</v>
      </c>
      <c r="G32" s="137">
        <v>599.76182805200017</v>
      </c>
      <c r="H32" s="137">
        <v>13.988381856</v>
      </c>
      <c r="I32" s="137">
        <v>28.994190928000002</v>
      </c>
      <c r="J32" s="137">
        <f>SUM(FTEs_Age_DisposalType16[[#This Row],[Absolute discharge]:[Other '[note 7']]])</f>
        <v>697.72116454800016</v>
      </c>
      <c r="K32" s="29">
        <f>FTEs_Age_DisposalType16[[#This Row],[Youth caution]]/SUM(FTEs_Age_DisposalType16[[#This Row],[Youth caution]:[Other '[note 7']]])</f>
        <v>0.65809596121006764</v>
      </c>
      <c r="L32" s="29">
        <f>FTEs_Age_DisposalType16[[#This Row],[Total sentences]]/SUM(FTEs_Age_DisposalType16[[#This Row],[Youth caution]:[Other '[note 7']]])</f>
        <v>0.34190403878993225</v>
      </c>
    </row>
    <row r="33" spans="1:12" x14ac:dyDescent="0.2">
      <c r="A33" s="31" t="s">
        <v>58</v>
      </c>
      <c r="B33" s="31">
        <v>2019</v>
      </c>
      <c r="C33" s="137">
        <v>1177.0295715589987</v>
      </c>
      <c r="D33" s="137">
        <v>8</v>
      </c>
      <c r="E33" s="137">
        <v>24.972273475000001</v>
      </c>
      <c r="F33" s="137">
        <v>3</v>
      </c>
      <c r="G33" s="137">
        <v>529.88354859200012</v>
      </c>
      <c r="H33" s="137">
        <v>12</v>
      </c>
      <c r="I33" s="137">
        <v>14</v>
      </c>
      <c r="J33" s="137">
        <f>SUM(FTEs_Age_DisposalType16[[#This Row],[Absolute discharge]:[Other '[note 7']]])</f>
        <v>591.85582206700008</v>
      </c>
      <c r="K33" s="29">
        <f>FTEs_Age_DisposalType16[[#This Row],[Youth caution]]/SUM(FTEs_Age_DisposalType16[[#This Row],[Youth caution]:[Other '[note 7']]])</f>
        <v>0.66540747964809177</v>
      </c>
      <c r="L33" s="29">
        <f>FTEs_Age_DisposalType16[[#This Row],[Total sentences]]/SUM(FTEs_Age_DisposalType16[[#This Row],[Youth caution]:[Other '[note 7']]])</f>
        <v>0.33459252035190817</v>
      </c>
    </row>
    <row r="34" spans="1:12" x14ac:dyDescent="0.2">
      <c r="A34" s="31" t="s">
        <v>58</v>
      </c>
      <c r="B34" s="31">
        <v>2020</v>
      </c>
      <c r="C34" s="137">
        <v>835.56917079099912</v>
      </c>
      <c r="D34" s="137">
        <v>7.9925719099999997</v>
      </c>
      <c r="E34" s="137">
        <v>27.992571909999999</v>
      </c>
      <c r="F34" s="137">
        <v>2.9962859549999998</v>
      </c>
      <c r="G34" s="137">
        <v>411.90343483000009</v>
      </c>
      <c r="H34" s="137">
        <v>1.9962859549999998</v>
      </c>
      <c r="I34" s="137">
        <v>18.992571910000002</v>
      </c>
      <c r="J34" s="137">
        <f>SUM(FTEs_Age_DisposalType16[[#This Row],[Absolute discharge]:[Other '[note 7']]])</f>
        <v>471.87372247000008</v>
      </c>
      <c r="K34" s="29">
        <f>FTEs_Age_DisposalType16[[#This Row],[Youth caution]]/SUM(FTEs_Age_DisposalType16[[#This Row],[Youth caution]:[Other '[note 7']]])</f>
        <v>0.63908655215291155</v>
      </c>
      <c r="L34" s="29">
        <f>FTEs_Age_DisposalType16[[#This Row],[Total sentences]]/SUM(FTEs_Age_DisposalType16[[#This Row],[Youth caution]:[Other '[note 7']]])</f>
        <v>0.36091344784708845</v>
      </c>
    </row>
    <row r="35" spans="1:12" x14ac:dyDescent="0.2">
      <c r="A35" s="31" t="s">
        <v>58</v>
      </c>
      <c r="B35" s="31">
        <v>2021</v>
      </c>
      <c r="C35" s="137">
        <v>809.31377940300126</v>
      </c>
      <c r="D35" s="137">
        <v>6.9850821610000002</v>
      </c>
      <c r="E35" s="137">
        <v>16.990054774000001</v>
      </c>
      <c r="F35" s="137">
        <v>2</v>
      </c>
      <c r="G35" s="137">
        <v>331.8806572879999</v>
      </c>
      <c r="H35" s="137">
        <v>4.9950273870000004</v>
      </c>
      <c r="I35" s="137">
        <v>19.985082161000001</v>
      </c>
      <c r="J35" s="137">
        <f>SUM(FTEs_Age_DisposalType16[[#This Row],[Absolute discharge]:[Other '[note 7']]])</f>
        <v>382.83590377099989</v>
      </c>
      <c r="K35" s="29">
        <f>FTEs_Age_DisposalType16[[#This Row],[Youth caution]]/SUM(FTEs_Age_DisposalType16[[#This Row],[Youth caution]:[Other '[note 7']]])</f>
        <v>0.67886926518175916</v>
      </c>
      <c r="L35" s="29">
        <f>FTEs_Age_DisposalType16[[#This Row],[Total sentences]]/SUM(FTEs_Age_DisposalType16[[#This Row],[Youth caution]:[Other '[note 7']]])</f>
        <v>0.32113073481824073</v>
      </c>
    </row>
    <row r="36" spans="1:12" x14ac:dyDescent="0.2">
      <c r="A36" s="31" t="s">
        <v>58</v>
      </c>
      <c r="B36" s="31">
        <v>2022</v>
      </c>
      <c r="C36" s="137">
        <v>837.04878014399901</v>
      </c>
      <c r="D36" s="137">
        <v>5</v>
      </c>
      <c r="E36" s="137">
        <v>24.993979621000001</v>
      </c>
      <c r="F36" s="137">
        <v>3</v>
      </c>
      <c r="G36" s="137">
        <v>404.9096943159999</v>
      </c>
      <c r="H36" s="137">
        <v>8</v>
      </c>
      <c r="I36" s="137">
        <v>15.987959242000001</v>
      </c>
      <c r="J36" s="137">
        <f>SUM(FTEs_Age_DisposalType16[[#This Row],[Absolute discharge]:[Other '[note 7']]])</f>
        <v>461.89163317899988</v>
      </c>
      <c r="K36" s="29">
        <f>FTEs_Age_DisposalType16[[#This Row],[Youth caution]]/SUM(FTEs_Age_DisposalType16[[#This Row],[Youth caution]:[Other '[note 7']]])</f>
        <v>0.6444089132638724</v>
      </c>
      <c r="L36" s="29">
        <f>FTEs_Age_DisposalType16[[#This Row],[Total sentences]]/SUM(FTEs_Age_DisposalType16[[#This Row],[Youth caution]:[Other '[note 7']]])</f>
        <v>0.35559108673612755</v>
      </c>
    </row>
    <row r="37" spans="1:12" x14ac:dyDescent="0.2">
      <c r="A37" s="31" t="s">
        <v>58</v>
      </c>
      <c r="B37" s="31">
        <v>2023</v>
      </c>
      <c r="C37" s="137">
        <v>742.25950301000137</v>
      </c>
      <c r="D37" s="137">
        <v>5</v>
      </c>
      <c r="E37" s="137">
        <v>27.988338630000001</v>
      </c>
      <c r="F37" s="137">
        <v>2</v>
      </c>
      <c r="G37" s="137">
        <v>457.9242011</v>
      </c>
      <c r="H37" s="137">
        <v>4</v>
      </c>
      <c r="I37" s="137">
        <v>26</v>
      </c>
      <c r="J37" s="137">
        <f>SUM(FTEs_Age_DisposalType16[[#This Row],[Absolute discharge]:[Other '[note 7']]])</f>
        <v>522.91253972999993</v>
      </c>
      <c r="K37" s="29">
        <f>FTEs_Age_DisposalType16[[#This Row],[Youth caution]]/SUM(FTEs_Age_DisposalType16[[#This Row],[Youth caution]:[Other '[note 7']]])</f>
        <v>0.5866866148911094</v>
      </c>
      <c r="L37" s="29">
        <f>FTEs_Age_DisposalType16[[#This Row],[Total sentences]]/SUM(FTEs_Age_DisposalType16[[#This Row],[Youth caution]:[Other '[note 7']]])</f>
        <v>0.41331338510889054</v>
      </c>
    </row>
    <row r="38" spans="1:12" x14ac:dyDescent="0.2">
      <c r="A38" s="32" t="s">
        <v>58</v>
      </c>
      <c r="B38" s="32">
        <v>2024</v>
      </c>
      <c r="C38" s="138">
        <v>640.39640488500072</v>
      </c>
      <c r="D38" s="138">
        <v>3</v>
      </c>
      <c r="E38" s="138">
        <v>19.982247203</v>
      </c>
      <c r="F38" s="138">
        <v>5</v>
      </c>
      <c r="G38" s="138">
        <v>412.93490641100016</v>
      </c>
      <c r="H38" s="138">
        <v>3</v>
      </c>
      <c r="I38" s="138">
        <v>20</v>
      </c>
      <c r="J38" s="138">
        <f>SUM(FTEs_Age_DisposalType16[[#This Row],[Absolute discharge]:[Other '[note 7']]])</f>
        <v>463.91715361400014</v>
      </c>
      <c r="K38" s="30">
        <f>FTEs_Age_DisposalType16[[#This Row],[Youth caution]]/SUM(FTEs_Age_DisposalType16[[#This Row],[Youth caution]:[Other '[note 7']]])</f>
        <v>0.57990450262644322</v>
      </c>
      <c r="L38" s="30">
        <f>FTEs_Age_DisposalType16[[#This Row],[Total sentences]]/SUM(FTEs_Age_DisposalType16[[#This Row],[Youth caution]:[Other '[note 7']]])</f>
        <v>0.42009549737355673</v>
      </c>
    </row>
    <row r="39" spans="1:12" x14ac:dyDescent="0.2">
      <c r="A39" s="31" t="s">
        <v>59</v>
      </c>
      <c r="B39" s="31">
        <v>2014</v>
      </c>
      <c r="C39" s="137">
        <v>3173.0984443899947</v>
      </c>
      <c r="D39" s="137">
        <v>14.992010271</v>
      </c>
      <c r="E39" s="137">
        <v>96.952061624999999</v>
      </c>
      <c r="F39" s="137">
        <v>12.992010271</v>
      </c>
      <c r="G39" s="137">
        <v>955.75231839400033</v>
      </c>
      <c r="H39" s="137">
        <v>44.960051354000001</v>
      </c>
      <c r="I39" s="137">
        <v>57</v>
      </c>
      <c r="J39" s="137">
        <f>SUM(FTEs_Age_DisposalType16[[#This Row],[Absolute discharge]:[Other '[note 7']]])</f>
        <v>1182.6484519150004</v>
      </c>
      <c r="K39" s="29">
        <f>FTEs_Age_DisposalType16[[#This Row],[Youth caution]]/SUM(FTEs_Age_DisposalType16[[#This Row],[Youth caution]:[Other '[note 7']]])</f>
        <v>0.72848549741991486</v>
      </c>
      <c r="L39" s="29">
        <f>FTEs_Age_DisposalType16[[#This Row],[Total sentences]]/SUM(FTEs_Age_DisposalType16[[#This Row],[Youth caution]:[Other '[note 7']]])</f>
        <v>0.27151450258008514</v>
      </c>
    </row>
    <row r="40" spans="1:12" x14ac:dyDescent="0.2">
      <c r="A40" s="31" t="s">
        <v>59</v>
      </c>
      <c r="B40" s="31">
        <v>2015</v>
      </c>
      <c r="C40" s="137">
        <v>2623.4319446700038</v>
      </c>
      <c r="D40" s="137">
        <v>19.992424853999999</v>
      </c>
      <c r="E40" s="137">
        <v>74.946973977999988</v>
      </c>
      <c r="F40" s="137">
        <v>12.984849707999999</v>
      </c>
      <c r="G40" s="137">
        <v>1025.5757918149993</v>
      </c>
      <c r="H40" s="137">
        <v>39.969699415999997</v>
      </c>
      <c r="I40" s="137">
        <v>66.977274561999991</v>
      </c>
      <c r="J40" s="137">
        <f>SUM(FTEs_Age_DisposalType16[[#This Row],[Absolute discharge]:[Other '[note 7']]])</f>
        <v>1240.4470143329993</v>
      </c>
      <c r="K40" s="29">
        <f>FTEs_Age_DisposalType16[[#This Row],[Youth caution]]/SUM(FTEs_Age_DisposalType16[[#This Row],[Youth caution]:[Other '[note 7']]])</f>
        <v>0.67896328340133305</v>
      </c>
      <c r="L40" s="29">
        <f>FTEs_Age_DisposalType16[[#This Row],[Total sentences]]/SUM(FTEs_Age_DisposalType16[[#This Row],[Youth caution]:[Other '[note 7']]])</f>
        <v>0.32103671659866689</v>
      </c>
    </row>
    <row r="41" spans="1:12" x14ac:dyDescent="0.2">
      <c r="A41" s="31" t="s">
        <v>59</v>
      </c>
      <c r="B41" s="31">
        <v>2016</v>
      </c>
      <c r="C41" s="137">
        <v>2225.9115406129977</v>
      </c>
      <c r="D41" s="137">
        <v>12.994584779</v>
      </c>
      <c r="E41" s="137">
        <v>99.956678231999987</v>
      </c>
      <c r="F41" s="137">
        <v>12.994584779</v>
      </c>
      <c r="G41" s="137">
        <v>1032.8267129339997</v>
      </c>
      <c r="H41" s="137">
        <v>44.989169558</v>
      </c>
      <c r="I41" s="137">
        <v>50.983754337000001</v>
      </c>
      <c r="J41" s="137">
        <f>SUM(FTEs_Age_DisposalType16[[#This Row],[Absolute discharge]:[Other '[note 7']]])</f>
        <v>1254.7454846189996</v>
      </c>
      <c r="K41" s="29">
        <f>FTEs_Age_DisposalType16[[#This Row],[Youth caution]]/SUM(FTEs_Age_DisposalType16[[#This Row],[Youth caution]:[Other '[note 7']]])</f>
        <v>0.63950901352155876</v>
      </c>
      <c r="L41" s="29">
        <f>FTEs_Age_DisposalType16[[#This Row],[Total sentences]]/SUM(FTEs_Age_DisposalType16[[#This Row],[Youth caution]:[Other '[note 7']]])</f>
        <v>0.3604909864784413</v>
      </c>
    </row>
    <row r="42" spans="1:12" x14ac:dyDescent="0.2">
      <c r="A42" s="31" t="s">
        <v>59</v>
      </c>
      <c r="B42" s="31">
        <v>2017</v>
      </c>
      <c r="C42" s="137">
        <v>1908.0016223680057</v>
      </c>
      <c r="D42" s="137">
        <v>19</v>
      </c>
      <c r="E42" s="137">
        <v>81.965056783999998</v>
      </c>
      <c r="F42" s="137">
        <v>17.995008112000001</v>
      </c>
      <c r="G42" s="137">
        <v>1048.7254461640009</v>
      </c>
      <c r="H42" s="137">
        <v>49.975040560000004</v>
      </c>
      <c r="I42" s="137">
        <v>46.995008112000001</v>
      </c>
      <c r="J42" s="137">
        <f>SUM(FTEs_Age_DisposalType16[[#This Row],[Absolute discharge]:[Other '[note 7']]])</f>
        <v>1264.6555597320009</v>
      </c>
      <c r="K42" s="29">
        <f>FTEs_Age_DisposalType16[[#This Row],[Youth caution]]/SUM(FTEs_Age_DisposalType16[[#This Row],[Youth caution]:[Other '[note 7']]])</f>
        <v>0.60138915516396396</v>
      </c>
      <c r="L42" s="29">
        <f>FTEs_Age_DisposalType16[[#This Row],[Total sentences]]/SUM(FTEs_Age_DisposalType16[[#This Row],[Youth caution]:[Other '[note 7']]])</f>
        <v>0.39861084483603598</v>
      </c>
    </row>
    <row r="43" spans="1:12" x14ac:dyDescent="0.2">
      <c r="A43" s="31" t="s">
        <v>59</v>
      </c>
      <c r="B43" s="31">
        <v>2018</v>
      </c>
      <c r="C43" s="137">
        <v>1598.7684767450012</v>
      </c>
      <c r="D43" s="137">
        <v>13</v>
      </c>
      <c r="E43" s="137">
        <v>72.959336495999992</v>
      </c>
      <c r="F43" s="137">
        <v>8</v>
      </c>
      <c r="G43" s="137">
        <v>879.69211918399935</v>
      </c>
      <c r="H43" s="137">
        <v>47.982572784000006</v>
      </c>
      <c r="I43" s="137">
        <v>40.994190928000002</v>
      </c>
      <c r="J43" s="137">
        <f>SUM(FTEs_Age_DisposalType16[[#This Row],[Absolute discharge]:[Other '[note 7']]])</f>
        <v>1062.6282193919994</v>
      </c>
      <c r="K43" s="29">
        <f>FTEs_Age_DisposalType16[[#This Row],[Youth caution]]/SUM(FTEs_Age_DisposalType16[[#This Row],[Youth caution]:[Other '[note 7']]])</f>
        <v>0.60072535562458729</v>
      </c>
      <c r="L43" s="29">
        <f>FTEs_Age_DisposalType16[[#This Row],[Total sentences]]/SUM(FTEs_Age_DisposalType16[[#This Row],[Youth caution]:[Other '[note 7']]])</f>
        <v>0.39927464437541282</v>
      </c>
    </row>
    <row r="44" spans="1:12" x14ac:dyDescent="0.2">
      <c r="A44" s="31" t="s">
        <v>59</v>
      </c>
      <c r="B44" s="31">
        <v>2019</v>
      </c>
      <c r="C44" s="137">
        <v>1438.0628433979994</v>
      </c>
      <c r="D44" s="137">
        <v>5.9944546949999999</v>
      </c>
      <c r="E44" s="137">
        <v>60</v>
      </c>
      <c r="F44" s="137">
        <v>17</v>
      </c>
      <c r="G44" s="137">
        <v>890.67282700199905</v>
      </c>
      <c r="H44" s="137">
        <v>34.994454695000002</v>
      </c>
      <c r="I44" s="137">
        <v>44.988909390000003</v>
      </c>
      <c r="J44" s="137">
        <f>SUM(FTEs_Age_DisposalType16[[#This Row],[Absolute discharge]:[Other '[note 7']]])</f>
        <v>1053.6506457819992</v>
      </c>
      <c r="K44" s="29">
        <f>FTEs_Age_DisposalType16[[#This Row],[Youth caution]]/SUM(FTEs_Age_DisposalType16[[#This Row],[Youth caution]:[Other '[note 7']]])</f>
        <v>0.57713812187582347</v>
      </c>
      <c r="L44" s="29">
        <f>FTEs_Age_DisposalType16[[#This Row],[Total sentences]]/SUM(FTEs_Age_DisposalType16[[#This Row],[Youth caution]:[Other '[note 7']]])</f>
        <v>0.42286187812417647</v>
      </c>
    </row>
    <row r="45" spans="1:12" x14ac:dyDescent="0.2">
      <c r="A45" s="31" t="s">
        <v>59</v>
      </c>
      <c r="B45" s="31">
        <v>2020</v>
      </c>
      <c r="C45" s="137">
        <v>1171.4577494299997</v>
      </c>
      <c r="D45" s="137">
        <v>4</v>
      </c>
      <c r="E45" s="137">
        <v>32.992571910000002</v>
      </c>
      <c r="F45" s="137">
        <v>8.9925719099999988</v>
      </c>
      <c r="G45" s="137">
        <v>701.88857865</v>
      </c>
      <c r="H45" s="137">
        <v>18.992571909999999</v>
      </c>
      <c r="I45" s="137">
        <v>30.988857865</v>
      </c>
      <c r="J45" s="137">
        <f>SUM(FTEs_Age_DisposalType16[[#This Row],[Absolute discharge]:[Other '[note 7']]])</f>
        <v>797.855152245</v>
      </c>
      <c r="K45" s="29">
        <f>FTEs_Age_DisposalType16[[#This Row],[Youth caution]]/SUM(FTEs_Age_DisposalType16[[#This Row],[Youth caution]:[Other '[note 7']]])</f>
        <v>0.59485607819540309</v>
      </c>
      <c r="L45" s="29">
        <f>FTEs_Age_DisposalType16[[#This Row],[Total sentences]]/SUM(FTEs_Age_DisposalType16[[#This Row],[Youth caution]:[Other '[note 7']]])</f>
        <v>0.40514392180459702</v>
      </c>
    </row>
    <row r="46" spans="1:12" x14ac:dyDescent="0.2">
      <c r="A46" s="31" t="s">
        <v>59</v>
      </c>
      <c r="B46" s="31">
        <v>2021</v>
      </c>
      <c r="C46" s="137">
        <v>1060.2043819320015</v>
      </c>
      <c r="D46" s="137">
        <v>5</v>
      </c>
      <c r="E46" s="137">
        <v>39.985082161000001</v>
      </c>
      <c r="F46" s="137">
        <v>10</v>
      </c>
      <c r="G46" s="137">
        <v>592.78120503000002</v>
      </c>
      <c r="H46" s="137">
        <v>13</v>
      </c>
      <c r="I46" s="137">
        <v>27</v>
      </c>
      <c r="J46" s="137">
        <f>SUM(FTEs_Age_DisposalType16[[#This Row],[Absolute discharge]:[Other '[note 7']]])</f>
        <v>687.76628719100006</v>
      </c>
      <c r="K46" s="29">
        <f>FTEs_Age_DisposalType16[[#This Row],[Youth caution]]/SUM(FTEs_Age_DisposalType16[[#This Row],[Youth caution]:[Other '[note 7']]])</f>
        <v>0.60653442340879282</v>
      </c>
      <c r="L46" s="29">
        <f>FTEs_Age_DisposalType16[[#This Row],[Total sentences]]/SUM(FTEs_Age_DisposalType16[[#This Row],[Youth caution]:[Other '[note 7']]])</f>
        <v>0.39346557659120718</v>
      </c>
    </row>
    <row r="47" spans="1:12" x14ac:dyDescent="0.2">
      <c r="A47" s="31" t="s">
        <v>59</v>
      </c>
      <c r="B47" s="31">
        <v>2022</v>
      </c>
      <c r="C47" s="137">
        <v>1033.9404133159992</v>
      </c>
      <c r="D47" s="137">
        <v>6</v>
      </c>
      <c r="E47" s="137">
        <v>36.993979621000001</v>
      </c>
      <c r="F47" s="137">
        <v>11</v>
      </c>
      <c r="G47" s="137">
        <v>640.8133682519998</v>
      </c>
      <c r="H47" s="137">
        <v>18</v>
      </c>
      <c r="I47" s="137">
        <v>43.993979621000001</v>
      </c>
      <c r="J47" s="137">
        <f>SUM(FTEs_Age_DisposalType16[[#This Row],[Absolute discharge]:[Other '[note 7']]])</f>
        <v>756.80132749399979</v>
      </c>
      <c r="K47" s="29">
        <f>FTEs_Age_DisposalType16[[#This Row],[Youth caution]]/SUM(FTEs_Age_DisposalType16[[#This Row],[Youth caution]:[Other '[note 7']]])</f>
        <v>0.57738108726293558</v>
      </c>
      <c r="L47" s="29">
        <f>FTEs_Age_DisposalType16[[#This Row],[Total sentences]]/SUM(FTEs_Age_DisposalType16[[#This Row],[Youth caution]:[Other '[note 7']]])</f>
        <v>0.42261891273706437</v>
      </c>
    </row>
    <row r="48" spans="1:12" x14ac:dyDescent="0.2">
      <c r="A48" s="31" t="s">
        <v>59</v>
      </c>
      <c r="B48" s="31">
        <v>2023</v>
      </c>
      <c r="C48" s="137">
        <v>880.24784163500146</v>
      </c>
      <c r="D48" s="137">
        <v>2</v>
      </c>
      <c r="E48" s="137">
        <v>46</v>
      </c>
      <c r="F48" s="137">
        <v>9</v>
      </c>
      <c r="G48" s="137">
        <v>740.88338630500027</v>
      </c>
      <c r="H48" s="137">
        <v>22</v>
      </c>
      <c r="I48" s="137">
        <v>44.970846575000003</v>
      </c>
      <c r="J48" s="137">
        <f>SUM(FTEs_Age_DisposalType16[[#This Row],[Absolute discharge]:[Other '[note 7']]])</f>
        <v>864.85423288000027</v>
      </c>
      <c r="K48" s="29">
        <f>FTEs_Age_DisposalType16[[#This Row],[Youth caution]]/SUM(FTEs_Age_DisposalType16[[#This Row],[Youth caution]:[Other '[note 7']]])</f>
        <v>0.50441051815243509</v>
      </c>
      <c r="L48" s="29">
        <f>FTEs_Age_DisposalType16[[#This Row],[Total sentences]]/SUM(FTEs_Age_DisposalType16[[#This Row],[Youth caution]:[Other '[note 7']]])</f>
        <v>0.49558948184756491</v>
      </c>
    </row>
    <row r="49" spans="1:12" x14ac:dyDescent="0.2">
      <c r="A49" s="32" t="s">
        <v>59</v>
      </c>
      <c r="B49" s="32">
        <v>2024</v>
      </c>
      <c r="C49" s="138">
        <v>768.36089928900105</v>
      </c>
      <c r="D49" s="138">
        <v>5.994082401</v>
      </c>
      <c r="E49" s="138">
        <v>37.988164802</v>
      </c>
      <c r="F49" s="138">
        <v>3.994082401</v>
      </c>
      <c r="G49" s="138">
        <v>805.78696643200044</v>
      </c>
      <c r="H49" s="138">
        <v>16.994082401</v>
      </c>
      <c r="I49" s="138">
        <v>47.988164802</v>
      </c>
      <c r="J49" s="138">
        <f>SUM(FTEs_Age_DisposalType16[[#This Row],[Absolute discharge]:[Other '[note 7']]])</f>
        <v>918.74554323900043</v>
      </c>
      <c r="K49" s="30">
        <f>FTEs_Age_DisposalType16[[#This Row],[Youth caution]]/SUM(FTEs_Age_DisposalType16[[#This Row],[Youth caution]:[Other '[note 7']]])</f>
        <v>0.45543119267428694</v>
      </c>
      <c r="L49" s="30">
        <f>FTEs_Age_DisposalType16[[#This Row],[Total sentences]]/SUM(FTEs_Age_DisposalType16[[#This Row],[Youth caution]:[Other '[note 7']]])</f>
        <v>0.54456880732571311</v>
      </c>
    </row>
    <row r="50" spans="1:12" x14ac:dyDescent="0.2">
      <c r="A50" s="31" t="s">
        <v>60</v>
      </c>
      <c r="B50" s="31">
        <v>2014</v>
      </c>
      <c r="C50" s="137">
        <v>3478.1543724819917</v>
      </c>
      <c r="D50" s="137">
        <v>28</v>
      </c>
      <c r="E50" s="137">
        <v>137.96005135499999</v>
      </c>
      <c r="F50" s="137">
        <v>30</v>
      </c>
      <c r="G50" s="137">
        <v>1241.480667597001</v>
      </c>
      <c r="H50" s="137">
        <v>85.896133522</v>
      </c>
      <c r="I50" s="137">
        <v>79.976030812999994</v>
      </c>
      <c r="J50" s="137">
        <f>SUM(FTEs_Age_DisposalType16[[#This Row],[Absolute discharge]:[Other '[note 7']]])</f>
        <v>1603.3128832870009</v>
      </c>
      <c r="K50" s="29">
        <f>FTEs_Age_DisposalType16[[#This Row],[Youth caution]]/SUM(FTEs_Age_DisposalType16[[#This Row],[Youth caution]:[Other '[note 7']]])</f>
        <v>0.68447835977556304</v>
      </c>
      <c r="L50" s="137">
        <f>FTEs_Age_DisposalType16[[#This Row],[Total sentences]]/SUM(FTEs_Age_DisposalType16[[#This Row],[Youth caution]:[Other '[note 7']]])</f>
        <v>0.31552164022443691</v>
      </c>
    </row>
    <row r="51" spans="1:12" x14ac:dyDescent="0.2">
      <c r="A51" s="31" t="s">
        <v>60</v>
      </c>
      <c r="B51" s="31">
        <v>2015</v>
      </c>
      <c r="C51" s="137">
        <v>2785.4546701230047</v>
      </c>
      <c r="D51" s="137">
        <v>24.992424853999999</v>
      </c>
      <c r="E51" s="137">
        <v>118.94697397800003</v>
      </c>
      <c r="F51" s="137">
        <v>38.984849707999999</v>
      </c>
      <c r="G51" s="137">
        <v>1325.5227657810005</v>
      </c>
      <c r="H51" s="137">
        <v>91.939398832000009</v>
      </c>
      <c r="I51" s="137">
        <v>96.977274562000019</v>
      </c>
      <c r="J51" s="137">
        <f>SUM(FTEs_Age_DisposalType16[[#This Row],[Absolute discharge]:[Other '[note 7']]])</f>
        <v>1697.3636877150007</v>
      </c>
      <c r="K51" s="29">
        <f>FTEs_Age_DisposalType16[[#This Row],[Youth caution]]/SUM(FTEs_Age_DisposalType16[[#This Row],[Youth caution]:[Other '[note 7']]])</f>
        <v>0.62136237691914564</v>
      </c>
      <c r="L51" s="29">
        <f>FTEs_Age_DisposalType16[[#This Row],[Total sentences]]/SUM(FTEs_Age_DisposalType16[[#This Row],[Youth caution]:[Other '[note 7']]])</f>
        <v>0.37863762308085419</v>
      </c>
    </row>
    <row r="52" spans="1:12" x14ac:dyDescent="0.2">
      <c r="A52" s="31" t="s">
        <v>60</v>
      </c>
      <c r="B52" s="31">
        <v>2016</v>
      </c>
      <c r="C52" s="137">
        <v>2236.9711080389966</v>
      </c>
      <c r="D52" s="137">
        <v>24.983754337000001</v>
      </c>
      <c r="E52" s="137">
        <v>133.956678232</v>
      </c>
      <c r="F52" s="137">
        <v>36</v>
      </c>
      <c r="G52" s="137">
        <v>1307.648010642999</v>
      </c>
      <c r="H52" s="137">
        <v>81.972923895000008</v>
      </c>
      <c r="I52" s="137">
        <v>90.989169558</v>
      </c>
      <c r="J52" s="137">
        <f>SUM(FTEs_Age_DisposalType16[[#This Row],[Absolute discharge]:[Other '[note 7']]])</f>
        <v>1675.5505366649991</v>
      </c>
      <c r="K52" s="29">
        <f>FTEs_Age_DisposalType16[[#This Row],[Youth caution]]/SUM(FTEs_Age_DisposalType16[[#This Row],[Youth caution]:[Other '[note 7']]])</f>
        <v>0.57174664095902694</v>
      </c>
      <c r="L52" s="29">
        <f>FTEs_Age_DisposalType16[[#This Row],[Total sentences]]/SUM(FTEs_Age_DisposalType16[[#This Row],[Youth caution]:[Other '[note 7']]])</f>
        <v>0.42825335904097322</v>
      </c>
    </row>
    <row r="53" spans="1:12" x14ac:dyDescent="0.2">
      <c r="A53" s="31" t="s">
        <v>60</v>
      </c>
      <c r="B53" s="31">
        <v>2017</v>
      </c>
      <c r="C53" s="137">
        <v>1845.0665169160038</v>
      </c>
      <c r="D53" s="137">
        <v>16.995008112000001</v>
      </c>
      <c r="E53" s="137">
        <v>127.95008111999998</v>
      </c>
      <c r="F53" s="137">
        <v>47.990016224000001</v>
      </c>
      <c r="G53" s="137">
        <v>1353.795332582001</v>
      </c>
      <c r="H53" s="137">
        <v>77.975040559999997</v>
      </c>
      <c r="I53" s="137">
        <v>86.980032448000003</v>
      </c>
      <c r="J53" s="137">
        <f>SUM(FTEs_Age_DisposalType16[[#This Row],[Absolute discharge]:[Other '[note 7']]])</f>
        <v>1711.685511046001</v>
      </c>
      <c r="K53" s="29">
        <f>FTEs_Age_DisposalType16[[#This Row],[Youth caution]]/SUM(FTEs_Age_DisposalType16[[#This Row],[Youth caution]:[Other '[note 7']]])</f>
        <v>0.51875039429532976</v>
      </c>
      <c r="L53" s="29">
        <f>FTEs_Age_DisposalType16[[#This Row],[Total sentences]]/SUM(FTEs_Age_DisposalType16[[#This Row],[Youth caution]:[Other '[note 7']]])</f>
        <v>0.48124960570467024</v>
      </c>
    </row>
    <row r="54" spans="1:12" x14ac:dyDescent="0.2">
      <c r="A54" s="31" t="s">
        <v>60</v>
      </c>
      <c r="B54" s="31">
        <v>2018</v>
      </c>
      <c r="C54" s="137">
        <v>1496.9834124160002</v>
      </c>
      <c r="D54" s="137">
        <v>21.994190928000002</v>
      </c>
      <c r="E54" s="137">
        <v>97.970954640000002</v>
      </c>
      <c r="F54" s="137">
        <v>35</v>
      </c>
      <c r="G54" s="137">
        <v>1222.73278269</v>
      </c>
      <c r="H54" s="137">
        <v>74.965145567999983</v>
      </c>
      <c r="I54" s="137">
        <v>65.98838185599999</v>
      </c>
      <c r="J54" s="137">
        <f>SUM(FTEs_Age_DisposalType16[[#This Row],[Absolute discharge]:[Other '[note 7']]])</f>
        <v>1518.651455682</v>
      </c>
      <c r="K54" s="29">
        <f>FTEs_Age_DisposalType16[[#This Row],[Youth caution]]/SUM(FTEs_Age_DisposalType16[[#This Row],[Youth caution]:[Other '[note 7']]])</f>
        <v>0.49640738282090724</v>
      </c>
      <c r="L54" s="29">
        <f>FTEs_Age_DisposalType16[[#This Row],[Total sentences]]/SUM(FTEs_Age_DisposalType16[[#This Row],[Youth caution]:[Other '[note 7']]])</f>
        <v>0.50359261717909265</v>
      </c>
    </row>
    <row r="55" spans="1:12" x14ac:dyDescent="0.2">
      <c r="A55" s="31" t="s">
        <v>60</v>
      </c>
      <c r="B55" s="31">
        <v>2019</v>
      </c>
      <c r="C55" s="137">
        <v>1277.1571135889983</v>
      </c>
      <c r="D55" s="137">
        <v>10.98890939</v>
      </c>
      <c r="E55" s="137">
        <v>90.96672817000001</v>
      </c>
      <c r="F55" s="137">
        <v>35.983364085000005</v>
      </c>
      <c r="G55" s="137">
        <v>1151.7837330979994</v>
      </c>
      <c r="H55" s="137">
        <v>67.977818780000007</v>
      </c>
      <c r="I55" s="137">
        <v>48</v>
      </c>
      <c r="J55" s="137">
        <f>SUM(FTEs_Age_DisposalType16[[#This Row],[Absolute discharge]:[Other '[note 7']]])</f>
        <v>1405.7005535229994</v>
      </c>
      <c r="K55" s="29">
        <f>FTEs_Age_DisposalType16[[#This Row],[Youth caution]]/SUM(FTEs_Age_DisposalType16[[#This Row],[Youth caution]:[Other '[note 7']]])</f>
        <v>0.47604355953918848</v>
      </c>
      <c r="L55" s="29">
        <f>FTEs_Age_DisposalType16[[#This Row],[Total sentences]]/SUM(FTEs_Age_DisposalType16[[#This Row],[Youth caution]:[Other '[note 7']]])</f>
        <v>0.52395644046081169</v>
      </c>
    </row>
    <row r="56" spans="1:12" x14ac:dyDescent="0.2">
      <c r="A56" s="31" t="s">
        <v>60</v>
      </c>
      <c r="B56" s="31">
        <v>2020</v>
      </c>
      <c r="C56" s="137">
        <v>1102.5246022649997</v>
      </c>
      <c r="D56" s="137">
        <v>8</v>
      </c>
      <c r="E56" s="137">
        <v>65.98514381999999</v>
      </c>
      <c r="F56" s="137">
        <v>30.992571909999999</v>
      </c>
      <c r="G56" s="137">
        <v>1062.7808713649995</v>
      </c>
      <c r="H56" s="137">
        <v>46.996285955000005</v>
      </c>
      <c r="I56" s="137">
        <v>52</v>
      </c>
      <c r="J56" s="137">
        <f>SUM(FTEs_Age_DisposalType16[[#This Row],[Absolute discharge]:[Other '[note 7']]])</f>
        <v>1266.7548730499996</v>
      </c>
      <c r="K56" s="29">
        <f>FTEs_Age_DisposalType16[[#This Row],[Youth caution]]/SUM(FTEs_Age_DisposalType16[[#This Row],[Youth caution]:[Other '[note 7']]])</f>
        <v>0.46534172677894714</v>
      </c>
      <c r="L56" s="29">
        <f>FTEs_Age_DisposalType16[[#This Row],[Total sentences]]/SUM(FTEs_Age_DisposalType16[[#This Row],[Youth caution]:[Other '[note 7']]])</f>
        <v>0.53465827322105286</v>
      </c>
    </row>
    <row r="57" spans="1:12" x14ac:dyDescent="0.2">
      <c r="A57" s="31" t="s">
        <v>60</v>
      </c>
      <c r="B57" s="31">
        <v>2021</v>
      </c>
      <c r="C57" s="137">
        <v>863.46793041600188</v>
      </c>
      <c r="D57" s="137">
        <v>9</v>
      </c>
      <c r="E57" s="137">
        <v>73.975136934999995</v>
      </c>
      <c r="F57" s="137">
        <v>25</v>
      </c>
      <c r="G57" s="137">
        <v>893.76628719600046</v>
      </c>
      <c r="H57" s="137">
        <v>41.980109548000001</v>
      </c>
      <c r="I57" s="137">
        <v>56.990054774000001</v>
      </c>
      <c r="J57" s="137">
        <f>SUM(FTEs_Age_DisposalType16[[#This Row],[Absolute discharge]:[Other '[note 7']]])</f>
        <v>1100.7115884530006</v>
      </c>
      <c r="K57" s="29">
        <f>FTEs_Age_DisposalType16[[#This Row],[Youth caution]]/SUM(FTEs_Age_DisposalType16[[#This Row],[Youth caution]:[Other '[note 7']]])</f>
        <v>0.43960744021666448</v>
      </c>
      <c r="L57" s="29">
        <f>FTEs_Age_DisposalType16[[#This Row],[Total sentences]]/SUM(FTEs_Age_DisposalType16[[#This Row],[Youth caution]:[Other '[note 7']]])</f>
        <v>0.56039255978333546</v>
      </c>
    </row>
    <row r="58" spans="1:12" x14ac:dyDescent="0.2">
      <c r="A58" s="31" t="s">
        <v>60</v>
      </c>
      <c r="B58" s="31">
        <v>2022</v>
      </c>
      <c r="C58" s="137">
        <v>934.14510619699922</v>
      </c>
      <c r="D58" s="137">
        <v>8</v>
      </c>
      <c r="E58" s="137">
        <v>63.957857347000008</v>
      </c>
      <c r="F58" s="137">
        <v>26.981938863000003</v>
      </c>
      <c r="G58" s="137">
        <v>915.65683839499968</v>
      </c>
      <c r="H58" s="137">
        <v>40.969898104999999</v>
      </c>
      <c r="I58" s="137">
        <v>56.981938863000003</v>
      </c>
      <c r="J58" s="137">
        <f>SUM(FTEs_Age_DisposalType16[[#This Row],[Absolute discharge]:[Other '[note 7']]])</f>
        <v>1112.5484715729999</v>
      </c>
      <c r="K58" s="29">
        <f>FTEs_Age_DisposalType16[[#This Row],[Youth caution]]/SUM(FTEs_Age_DisposalType16[[#This Row],[Youth caution]:[Other '[note 7']]])</f>
        <v>0.45641668901644228</v>
      </c>
      <c r="L58" s="29">
        <f>FTEs_Age_DisposalType16[[#This Row],[Total sentences]]/SUM(FTEs_Age_DisposalType16[[#This Row],[Youth caution]:[Other '[note 7']]])</f>
        <v>0.54358331098355783</v>
      </c>
    </row>
    <row r="59" spans="1:12" x14ac:dyDescent="0.2">
      <c r="A59" s="31" t="s">
        <v>60</v>
      </c>
      <c r="B59" s="31">
        <v>2023</v>
      </c>
      <c r="C59" s="137">
        <v>799.47523835000106</v>
      </c>
      <c r="D59" s="137">
        <v>9</v>
      </c>
      <c r="E59" s="137">
        <v>63.988338630000001</v>
      </c>
      <c r="F59" s="137">
        <v>21</v>
      </c>
      <c r="G59" s="137">
        <v>1080.7551112350002</v>
      </c>
      <c r="H59" s="137">
        <v>40.988338630000001</v>
      </c>
      <c r="I59" s="137">
        <v>81.982507945000009</v>
      </c>
      <c r="J59" s="137">
        <f>SUM(FTEs_Age_DisposalType16[[#This Row],[Absolute discharge]:[Other '[note 7']]])</f>
        <v>1297.7142964400002</v>
      </c>
      <c r="K59" s="29">
        <f>FTEs_Age_DisposalType16[[#This Row],[Youth caution]]/SUM(FTEs_Age_DisposalType16[[#This Row],[Youth caution]:[Other '[note 7']]])</f>
        <v>0.38121267777070766</v>
      </c>
      <c r="L59" s="29">
        <f>FTEs_Age_DisposalType16[[#This Row],[Total sentences]]/SUM(FTEs_Age_DisposalType16[[#This Row],[Youth caution]:[Other '[note 7']]])</f>
        <v>0.61878732222929234</v>
      </c>
    </row>
    <row r="60" spans="1:12" x14ac:dyDescent="0.2">
      <c r="A60" s="32" t="s">
        <v>60</v>
      </c>
      <c r="B60" s="32">
        <v>2024</v>
      </c>
      <c r="C60" s="138">
        <v>702.40232249100109</v>
      </c>
      <c r="D60" s="138">
        <v>9</v>
      </c>
      <c r="E60" s="138">
        <v>89.970412005</v>
      </c>
      <c r="F60" s="138">
        <v>9.994082401</v>
      </c>
      <c r="G60" s="138">
        <v>1136.7928840290006</v>
      </c>
      <c r="H60" s="138">
        <v>29.994082401</v>
      </c>
      <c r="I60" s="138">
        <v>96.994082401</v>
      </c>
      <c r="J60" s="138">
        <f>SUM(FTEs_Age_DisposalType16[[#This Row],[Absolute discharge]:[Other '[note 7']]])</f>
        <v>1372.7455432370007</v>
      </c>
      <c r="K60" s="30">
        <f>FTEs_Age_DisposalType16[[#This Row],[Youth caution]]/SUM(FTEs_Age_DisposalType16[[#This Row],[Youth caution]:[Other '[note 7']]])</f>
        <v>0.33848302286863052</v>
      </c>
      <c r="L60" s="30">
        <f>FTEs_Age_DisposalType16[[#This Row],[Total sentences]]/SUM(FTEs_Age_DisposalType16[[#This Row],[Youth caution]:[Other '[note 7']]])</f>
        <v>0.66151697713136948</v>
      </c>
    </row>
    <row r="61" spans="1:12" x14ac:dyDescent="0.2">
      <c r="A61" s="31" t="s">
        <v>61</v>
      </c>
      <c r="B61" s="31">
        <v>2014</v>
      </c>
      <c r="C61" s="137">
        <v>3577.8827216789946</v>
      </c>
      <c r="D61" s="137">
        <v>30.984020542000003</v>
      </c>
      <c r="E61" s="137">
        <v>198.87216433499998</v>
      </c>
      <c r="F61" s="137">
        <v>114.94407189699999</v>
      </c>
      <c r="G61" s="137">
        <v>1268.520616251001</v>
      </c>
      <c r="H61" s="137">
        <v>92.920102709000005</v>
      </c>
      <c r="I61" s="137">
        <v>109.96005135499999</v>
      </c>
      <c r="J61" s="137">
        <f>SUM(FTEs_Age_DisposalType16[[#This Row],[Absolute discharge]:[Other '[note 7']]])</f>
        <v>1816.2010270890009</v>
      </c>
      <c r="K61" s="29">
        <f>FTEs_Age_DisposalType16[[#This Row],[Youth caution]]/SUM(FTEs_Age_DisposalType16[[#This Row],[Youth caution]:[Other '[note 7']]])</f>
        <v>0.66329758459834431</v>
      </c>
      <c r="L61" s="29">
        <f>FTEs_Age_DisposalType16[[#This Row],[Total sentences]]/SUM(FTEs_Age_DisposalType16[[#This Row],[Youth caution]:[Other '[note 7']]])</f>
        <v>0.33670241540165546</v>
      </c>
    </row>
    <row r="62" spans="1:12" x14ac:dyDescent="0.2">
      <c r="A62" s="31" t="s">
        <v>61</v>
      </c>
      <c r="B62" s="31">
        <v>2015</v>
      </c>
      <c r="C62" s="137">
        <v>2896.2652914640057</v>
      </c>
      <c r="D62" s="137">
        <v>24.977274561999998</v>
      </c>
      <c r="E62" s="137">
        <v>228.90909824700006</v>
      </c>
      <c r="F62" s="137">
        <v>109.96212427</v>
      </c>
      <c r="G62" s="137">
        <v>1403.6363929640002</v>
      </c>
      <c r="H62" s="137">
        <v>108.96212427000003</v>
      </c>
      <c r="I62" s="137">
        <v>100.97727456199999</v>
      </c>
      <c r="J62" s="137">
        <f>SUM(FTEs_Age_DisposalType16[[#This Row],[Absolute discharge]:[Other '[note 7']]])</f>
        <v>1977.4242888750002</v>
      </c>
      <c r="K62" s="29">
        <f>FTEs_Age_DisposalType16[[#This Row],[Youth caution]]/SUM(FTEs_Age_DisposalType16[[#This Row],[Youth caution]:[Other '[note 7']]])</f>
        <v>0.59426544176056151</v>
      </c>
      <c r="L62" s="29">
        <f>FTEs_Age_DisposalType16[[#This Row],[Total sentences]]/SUM(FTEs_Age_DisposalType16[[#This Row],[Youth caution]:[Other '[note 7']]])</f>
        <v>0.40573455823943827</v>
      </c>
    </row>
    <row r="63" spans="1:12" x14ac:dyDescent="0.2">
      <c r="A63" s="31" t="s">
        <v>61</v>
      </c>
      <c r="B63" s="31">
        <v>2016</v>
      </c>
      <c r="C63" s="137">
        <v>2267.9602775999974</v>
      </c>
      <c r="D63" s="137">
        <v>25.978339116000001</v>
      </c>
      <c r="E63" s="137">
        <v>215.89169558000003</v>
      </c>
      <c r="F63" s="137">
        <v>120.96750867399997</v>
      </c>
      <c r="G63" s="137">
        <v>1380.5992736569992</v>
      </c>
      <c r="H63" s="137">
        <v>108.94584778999999</v>
      </c>
      <c r="I63" s="137">
        <v>104.96209345299998</v>
      </c>
      <c r="J63" s="137">
        <f>SUM(FTEs_Age_DisposalType16[[#This Row],[Absolute discharge]:[Other '[note 7']]])</f>
        <v>1957.3447582699994</v>
      </c>
      <c r="K63" s="29">
        <f>FTEs_Age_DisposalType16[[#This Row],[Youth caution]]/SUM(FTEs_Age_DisposalType16[[#This Row],[Youth caution]:[Other '[note 7']]])</f>
        <v>0.53675657931120735</v>
      </c>
      <c r="L63" s="29">
        <f>FTEs_Age_DisposalType16[[#This Row],[Total sentences]]/SUM(FTEs_Age_DisposalType16[[#This Row],[Youth caution]:[Other '[note 7']]])</f>
        <v>0.46324342068879276</v>
      </c>
    </row>
    <row r="64" spans="1:12" x14ac:dyDescent="0.2">
      <c r="A64" s="31" t="s">
        <v>61</v>
      </c>
      <c r="B64" s="31">
        <v>2017</v>
      </c>
      <c r="C64" s="137">
        <v>1803.116435811005</v>
      </c>
      <c r="D64" s="137">
        <v>18</v>
      </c>
      <c r="E64" s="137">
        <v>201.98502433599998</v>
      </c>
      <c r="F64" s="137">
        <v>120.93011356699996</v>
      </c>
      <c r="G64" s="137">
        <v>1486.7154623640013</v>
      </c>
      <c r="H64" s="137">
        <v>88.985024336000009</v>
      </c>
      <c r="I64" s="137">
        <v>95.965056783999998</v>
      </c>
      <c r="J64" s="137">
        <f>SUM(FTEs_Age_DisposalType16[[#This Row],[Absolute discharge]:[Other '[note 7']]])</f>
        <v>2012.5806813870011</v>
      </c>
      <c r="K64" s="29">
        <f>FTEs_Age_DisposalType16[[#This Row],[Youth caution]]/SUM(FTEs_Age_DisposalType16[[#This Row],[Youth caution]:[Other '[note 7']]])</f>
        <v>0.47255229658665715</v>
      </c>
      <c r="L64" s="29">
        <f>FTEs_Age_DisposalType16[[#This Row],[Total sentences]]/SUM(FTEs_Age_DisposalType16[[#This Row],[Youth caution]:[Other '[note 7']]])</f>
        <v>0.52744770341334279</v>
      </c>
    </row>
    <row r="65" spans="1:12" x14ac:dyDescent="0.2">
      <c r="A65" s="31" t="s">
        <v>61</v>
      </c>
      <c r="B65" s="31">
        <v>2018</v>
      </c>
      <c r="C65" s="137">
        <v>1421.076357560002</v>
      </c>
      <c r="D65" s="137">
        <v>19.994190928000002</v>
      </c>
      <c r="E65" s="137">
        <v>155.91286391999998</v>
      </c>
      <c r="F65" s="137">
        <v>94.965145567999997</v>
      </c>
      <c r="G65" s="137">
        <v>1372.7037373380001</v>
      </c>
      <c r="H65" s="137">
        <v>101.94771835199998</v>
      </c>
      <c r="I65" s="137">
        <v>102.982572784</v>
      </c>
      <c r="J65" s="137">
        <f>SUM(FTEs_Age_DisposalType16[[#This Row],[Absolute discharge]:[Other '[note 7']]])</f>
        <v>1848.5062288900001</v>
      </c>
      <c r="K65" s="29">
        <f>FTEs_Age_DisposalType16[[#This Row],[Youth caution]]/SUM(FTEs_Age_DisposalType16[[#This Row],[Youth caution]:[Other '[note 7']]])</f>
        <v>0.4346354068098206</v>
      </c>
      <c r="L65" s="29">
        <f>FTEs_Age_DisposalType16[[#This Row],[Total sentences]]/SUM(FTEs_Age_DisposalType16[[#This Row],[Youth caution]:[Other '[note 7']]])</f>
        <v>0.56536459319017951</v>
      </c>
    </row>
    <row r="66" spans="1:12" x14ac:dyDescent="0.2">
      <c r="A66" s="31" t="s">
        <v>61</v>
      </c>
      <c r="B66" s="31">
        <v>2019</v>
      </c>
      <c r="C66" s="137">
        <v>1227.2791103289983</v>
      </c>
      <c r="D66" s="137">
        <v>10.994454695</v>
      </c>
      <c r="E66" s="137">
        <v>144.93345634000002</v>
      </c>
      <c r="F66" s="137">
        <v>115.96672817000001</v>
      </c>
      <c r="G66" s="137">
        <v>1329.7060988130002</v>
      </c>
      <c r="H66" s="137">
        <v>86.955637560000014</v>
      </c>
      <c r="I66" s="137">
        <v>82.988909390000003</v>
      </c>
      <c r="J66" s="137">
        <f>SUM(FTEs_Age_DisposalType16[[#This Row],[Absolute discharge]:[Other '[note 7']]])</f>
        <v>1771.545284968</v>
      </c>
      <c r="K66" s="29">
        <f>FTEs_Age_DisposalType16[[#This Row],[Youth caution]]/SUM(FTEs_Age_DisposalType16[[#This Row],[Youth caution]:[Other '[note 7']]])</f>
        <v>0.40925341018757805</v>
      </c>
      <c r="L66" s="29">
        <f>FTEs_Age_DisposalType16[[#This Row],[Total sentences]]/SUM(FTEs_Age_DisposalType16[[#This Row],[Youth caution]:[Other '[note 7']]])</f>
        <v>0.59074658981242179</v>
      </c>
    </row>
    <row r="67" spans="1:12" x14ac:dyDescent="0.2">
      <c r="A67" s="31" t="s">
        <v>61</v>
      </c>
      <c r="B67" s="31">
        <v>2020</v>
      </c>
      <c r="C67" s="137">
        <v>1078.5840269749995</v>
      </c>
      <c r="D67" s="137">
        <v>14.992571910000001</v>
      </c>
      <c r="E67" s="137">
        <v>150.95543146</v>
      </c>
      <c r="F67" s="137">
        <v>86.981429774999995</v>
      </c>
      <c r="G67" s="137">
        <v>1209.7957275450005</v>
      </c>
      <c r="H67" s="137">
        <v>60.981429775000002</v>
      </c>
      <c r="I67" s="137">
        <v>75.977715729999986</v>
      </c>
      <c r="J67" s="137">
        <f>SUM(FTEs_Age_DisposalType16[[#This Row],[Absolute discharge]:[Other '[note 7']]])</f>
        <v>1599.6843061950005</v>
      </c>
      <c r="K67" s="29">
        <f>FTEs_Age_DisposalType16[[#This Row],[Youth caution]]/SUM(FTEs_Age_DisposalType16[[#This Row],[Youth caution]:[Other '[note 7']]])</f>
        <v>0.40271693975427286</v>
      </c>
      <c r="L67" s="29">
        <f>FTEs_Age_DisposalType16[[#This Row],[Total sentences]]/SUM(FTEs_Age_DisposalType16[[#This Row],[Youth caution]:[Other '[note 7']]])</f>
        <v>0.5972830602457273</v>
      </c>
    </row>
    <row r="68" spans="1:12" x14ac:dyDescent="0.2">
      <c r="A68" s="31" t="s">
        <v>61</v>
      </c>
      <c r="B68" s="31">
        <v>2021</v>
      </c>
      <c r="C68" s="137">
        <v>902.59224573400138</v>
      </c>
      <c r="D68" s="137">
        <v>18.990054774000001</v>
      </c>
      <c r="E68" s="137">
        <v>129.96021909599997</v>
      </c>
      <c r="F68" s="137">
        <v>103.94032863999998</v>
      </c>
      <c r="G68" s="137">
        <v>1119.6718075330007</v>
      </c>
      <c r="H68" s="137">
        <v>65.970164322000002</v>
      </c>
      <c r="I68" s="137">
        <v>81.980109548000001</v>
      </c>
      <c r="J68" s="137">
        <f>SUM(FTEs_Age_DisposalType16[[#This Row],[Absolute discharge]:[Other '[note 7']]])</f>
        <v>1520.5126839130007</v>
      </c>
      <c r="K68" s="29">
        <f>FTEs_Age_DisposalType16[[#This Row],[Youth caution]]/SUM(FTEs_Age_DisposalType16[[#This Row],[Youth caution]:[Other '[note 7']]])</f>
        <v>0.37249408174225906</v>
      </c>
      <c r="L68" s="29">
        <f>FTEs_Age_DisposalType16[[#This Row],[Total sentences]]/SUM(FTEs_Age_DisposalType16[[#This Row],[Youth caution]:[Other '[note 7']]])</f>
        <v>0.62750591825774082</v>
      </c>
    </row>
    <row r="69" spans="1:12" x14ac:dyDescent="0.2">
      <c r="A69" s="31" t="s">
        <v>61</v>
      </c>
      <c r="B69" s="31">
        <v>2022</v>
      </c>
      <c r="C69" s="137">
        <v>781.47020665299954</v>
      </c>
      <c r="D69" s="137">
        <v>15</v>
      </c>
      <c r="E69" s="137">
        <v>136.92173507499996</v>
      </c>
      <c r="F69" s="137">
        <v>100.981938863</v>
      </c>
      <c r="G69" s="137">
        <v>1172.5243900690002</v>
      </c>
      <c r="H69" s="137">
        <v>64.969898104999999</v>
      </c>
      <c r="I69" s="137">
        <v>67.975918484999994</v>
      </c>
      <c r="J69" s="137">
        <f>SUM(FTEs_Age_DisposalType16[[#This Row],[Absolute discharge]:[Other '[note 7']]])</f>
        <v>1558.3738805970002</v>
      </c>
      <c r="K69" s="29">
        <f>FTEs_Age_DisposalType16[[#This Row],[Youth caution]]/SUM(FTEs_Age_DisposalType16[[#This Row],[Youth caution]:[Other '[note 7']]])</f>
        <v>0.33398387991374895</v>
      </c>
      <c r="L69" s="29">
        <f>FTEs_Age_DisposalType16[[#This Row],[Total sentences]]/SUM(FTEs_Age_DisposalType16[[#This Row],[Youth caution]:[Other '[note 7']]])</f>
        <v>0.66601612008625088</v>
      </c>
    </row>
    <row r="70" spans="1:12" x14ac:dyDescent="0.2">
      <c r="A70" s="31" t="s">
        <v>61</v>
      </c>
      <c r="B70" s="31">
        <v>2023</v>
      </c>
      <c r="C70" s="137">
        <v>738.54520657500075</v>
      </c>
      <c r="D70" s="137">
        <v>18</v>
      </c>
      <c r="E70" s="137">
        <v>123.95335451999998</v>
      </c>
      <c r="F70" s="137">
        <v>85.982507945000009</v>
      </c>
      <c r="G70" s="137">
        <v>1260.77843398</v>
      </c>
      <c r="H70" s="137">
        <v>54.988338630000001</v>
      </c>
      <c r="I70" s="137">
        <v>96.982507944999995</v>
      </c>
      <c r="J70" s="137">
        <f>SUM(FTEs_Age_DisposalType16[[#This Row],[Absolute discharge]:[Other '[note 7']]])</f>
        <v>1640.6851430199999</v>
      </c>
      <c r="K70" s="29">
        <f>FTEs_Age_DisposalType16[[#This Row],[Youth caution]]/SUM(FTEs_Age_DisposalType16[[#This Row],[Youth caution]:[Other '[note 7']]])</f>
        <v>0.3104134943052983</v>
      </c>
      <c r="L70" s="29">
        <f>FTEs_Age_DisposalType16[[#This Row],[Total sentences]]/SUM(FTEs_Age_DisposalType16[[#This Row],[Youth caution]:[Other '[note 7']]])</f>
        <v>0.68958650569470159</v>
      </c>
    </row>
    <row r="71" spans="1:12" x14ac:dyDescent="0.2">
      <c r="A71" s="31" t="s">
        <v>61</v>
      </c>
      <c r="B71" s="31">
        <v>2024</v>
      </c>
      <c r="C71" s="137">
        <v>647.59760326100059</v>
      </c>
      <c r="D71" s="137">
        <v>13.994082401</v>
      </c>
      <c r="E71" s="137">
        <v>112.958576807</v>
      </c>
      <c r="F71" s="137">
        <v>72.982247203</v>
      </c>
      <c r="G71" s="137">
        <v>1405.7810488340006</v>
      </c>
      <c r="H71" s="137">
        <v>66</v>
      </c>
      <c r="I71" s="137">
        <v>130.98224720299999</v>
      </c>
      <c r="J71" s="137">
        <f>SUM(FTEs_Age_DisposalType16[[#This Row],[Absolute discharge]:[Other '[note 7']]])</f>
        <v>1802.6982024480005</v>
      </c>
      <c r="K71" s="29">
        <f>FTEs_Age_DisposalType16[[#This Row],[Youth caution]]/SUM(FTEs_Age_DisposalType16[[#This Row],[Youth caution]:[Other '[note 7']]])</f>
        <v>0.26429364232357083</v>
      </c>
      <c r="L71" s="29">
        <f>FTEs_Age_DisposalType16[[#This Row],[Total sentences]]/SUM(FTEs_Age_DisposalType16[[#This Row],[Youth caution]:[Other '[note 7']]])</f>
        <v>0.73570635767642911</v>
      </c>
    </row>
    <row r="72" spans="1:12" x14ac:dyDescent="0.2">
      <c r="A72" s="43" t="s">
        <v>55</v>
      </c>
      <c r="B72" s="43">
        <v>2014</v>
      </c>
      <c r="C72" s="144">
        <v>15341.020827950058</v>
      </c>
      <c r="D72" s="144">
        <v>102.96804108399999</v>
      </c>
      <c r="E72" s="144">
        <v>522.72035948300038</v>
      </c>
      <c r="F72" s="144">
        <v>161.93608216799998</v>
      </c>
      <c r="G72" s="144">
        <v>4579.2502493019902</v>
      </c>
      <c r="H72" s="144">
        <v>240.77628758500001</v>
      </c>
      <c r="I72" s="144">
        <v>302.92010270999998</v>
      </c>
      <c r="J72" s="144">
        <f>SUM(FTEs_Age_DisposalType16[[#This Row],[Absolute discharge]:[Other '[note 7']]])</f>
        <v>5910.5711223319904</v>
      </c>
      <c r="K72" s="145">
        <f>FTEs_Age_DisposalType16[[#This Row],[Youth caution]]/SUM(FTEs_Age_DisposalType16[[#This Row],[Youth caution]:[Other '[note 7']]])</f>
        <v>0.721876312317697</v>
      </c>
      <c r="L72" s="145">
        <f>FTEs_Age_DisposalType16[[#This Row],[Total sentences]]/SUM(FTEs_Age_DisposalType16[[#This Row],[Youth caution]:[Other '[note 7']]])</f>
        <v>0.27812368768230311</v>
      </c>
    </row>
    <row r="73" spans="1:12" x14ac:dyDescent="0.2">
      <c r="A73" s="31" t="s">
        <v>55</v>
      </c>
      <c r="B73" s="31">
        <v>2015</v>
      </c>
      <c r="C73" s="137">
        <v>12924.568862050857</v>
      </c>
      <c r="D73" s="137">
        <v>101.96212427</v>
      </c>
      <c r="E73" s="137">
        <v>511.77274561899986</v>
      </c>
      <c r="F73" s="137">
        <v>170.92424854000004</v>
      </c>
      <c r="G73" s="137">
        <v>4908.1440891650163</v>
      </c>
      <c r="H73" s="137">
        <v>275.82577164200006</v>
      </c>
      <c r="I73" s="137">
        <v>328.901523102</v>
      </c>
      <c r="J73" s="137">
        <f>SUM(FTEs_Age_DisposalType16[[#This Row],[Absolute discharge]:[Other '[note 7']]])</f>
        <v>6297.530502338017</v>
      </c>
      <c r="K73" s="29">
        <f>FTEs_Age_DisposalType16[[#This Row],[Youth caution]]/SUM(FTEs_Age_DisposalType16[[#This Row],[Youth caution]:[Other '[note 7']]])</f>
        <v>0.67238071227511664</v>
      </c>
      <c r="L73" s="29">
        <f>FTEs_Age_DisposalType16[[#This Row],[Total sentences]]/SUM(FTEs_Age_DisposalType16[[#This Row],[Youth caution]:[Other '[note 7']]])</f>
        <v>0.32761928772488341</v>
      </c>
    </row>
    <row r="74" spans="1:12" x14ac:dyDescent="0.2">
      <c r="A74" s="31" t="s">
        <v>55</v>
      </c>
      <c r="B74" s="31">
        <v>2016</v>
      </c>
      <c r="C74" s="137">
        <v>10718.140731026158</v>
      </c>
      <c r="D74" s="137">
        <v>93.956678231999987</v>
      </c>
      <c r="E74" s="137">
        <v>531.77256071799968</v>
      </c>
      <c r="F74" s="137">
        <v>172.96209345299999</v>
      </c>
      <c r="G74" s="137">
        <v>4905.6949317660128</v>
      </c>
      <c r="H74" s="137">
        <v>269.90252602200002</v>
      </c>
      <c r="I74" s="137">
        <v>308.92960212699995</v>
      </c>
      <c r="J74" s="137">
        <f>SUM(FTEs_Age_DisposalType16[[#This Row],[Absolute discharge]:[Other '[note 7']]])</f>
        <v>6283.2183923180119</v>
      </c>
      <c r="K74" s="29">
        <f>FTEs_Age_DisposalType16[[#This Row],[Youth caution]]/SUM(FTEs_Age_DisposalType16[[#This Row],[Youth caution]:[Other '[note 7']]])</f>
        <v>0.63042846476369818</v>
      </c>
      <c r="L74" s="29">
        <f>FTEs_Age_DisposalType16[[#This Row],[Total sentences]]/SUM(FTEs_Age_DisposalType16[[#This Row],[Youth caution]:[Other '[note 7']]])</f>
        <v>0.36957153523630187</v>
      </c>
    </row>
    <row r="75" spans="1:12" x14ac:dyDescent="0.2">
      <c r="A75" s="31" t="s">
        <v>55</v>
      </c>
      <c r="B75" s="31">
        <v>2017</v>
      </c>
      <c r="C75" s="137">
        <v>9039.8184201168879</v>
      </c>
      <c r="D75" s="137">
        <v>74.985024336000009</v>
      </c>
      <c r="E75" s="137">
        <v>518.86521902399977</v>
      </c>
      <c r="F75" s="137">
        <v>198.91513790299996</v>
      </c>
      <c r="G75" s="137">
        <v>5065.8967927189969</v>
      </c>
      <c r="H75" s="137">
        <v>237.92012979199993</v>
      </c>
      <c r="I75" s="137">
        <v>288.92012979199995</v>
      </c>
      <c r="J75" s="137">
        <f>SUM(FTEs_Age_DisposalType16[[#This Row],[Absolute discharge]:[Other '[note 7']]])</f>
        <v>6385.5024335659964</v>
      </c>
      <c r="K75" s="29">
        <f>FTEs_Age_DisposalType16[[#This Row],[Youth caution]]/SUM(FTEs_Age_DisposalType16[[#This Row],[Youth caution]:[Other '[note 7']]])</f>
        <v>0.58603762643670254</v>
      </c>
      <c r="L75" s="29">
        <f>FTEs_Age_DisposalType16[[#This Row],[Total sentences]]/SUM(FTEs_Age_DisposalType16[[#This Row],[Youth caution]:[Other '[note 7']]])</f>
        <v>0.41396237356329746</v>
      </c>
    </row>
    <row r="76" spans="1:12" x14ac:dyDescent="0.2">
      <c r="A76" s="31" t="s">
        <v>55</v>
      </c>
      <c r="B76" s="31">
        <v>2018</v>
      </c>
      <c r="C76" s="137">
        <v>7177.4871907209281</v>
      </c>
      <c r="D76" s="137">
        <v>81.976763712000007</v>
      </c>
      <c r="E76" s="137">
        <v>401.7908734080001</v>
      </c>
      <c r="F76" s="137">
        <v>141.96514556799997</v>
      </c>
      <c r="G76" s="137">
        <v>4432.7336223200055</v>
      </c>
      <c r="H76" s="137">
        <v>247.88381855999992</v>
      </c>
      <c r="I76" s="137">
        <v>247.94771835199995</v>
      </c>
      <c r="J76" s="137">
        <f>SUM(FTEs_Age_DisposalType16[[#This Row],[Absolute discharge]:[Other '[note 7']]])</f>
        <v>5554.2979419200055</v>
      </c>
      <c r="K76" s="29">
        <f>FTEs_Age_DisposalType16[[#This Row],[Youth caution]]/SUM(FTEs_Age_DisposalType16[[#This Row],[Youth caution]:[Other '[note 7']]])</f>
        <v>0.56374554832218682</v>
      </c>
      <c r="L76" s="29">
        <f>FTEs_Age_DisposalType16[[#This Row],[Total sentences]]/SUM(FTEs_Age_DisposalType16[[#This Row],[Youth caution]:[Other '[note 7']]])</f>
        <v>0.43625445167781329</v>
      </c>
    </row>
    <row r="77" spans="1:12" x14ac:dyDescent="0.2">
      <c r="A77" s="31" t="s">
        <v>55</v>
      </c>
      <c r="B77" s="31">
        <v>2019</v>
      </c>
      <c r="C77" s="137">
        <v>6350.3530341900141</v>
      </c>
      <c r="D77" s="137">
        <v>37.977818780000007</v>
      </c>
      <c r="E77" s="137">
        <v>346.85582207000004</v>
      </c>
      <c r="F77" s="137">
        <v>172.95009225500002</v>
      </c>
      <c r="G77" s="137">
        <v>4209.8853936530068</v>
      </c>
      <c r="H77" s="137">
        <v>207.92791103500002</v>
      </c>
      <c r="I77" s="137">
        <v>200.97781878000001</v>
      </c>
      <c r="J77" s="137">
        <f>SUM(FTEs_Age_DisposalType16[[#This Row],[Absolute discharge]:[Other '[note 7']]])</f>
        <v>5176.5748565730064</v>
      </c>
      <c r="K77" s="29">
        <f>FTEs_Age_DisposalType16[[#This Row],[Youth caution]]/SUM(FTEs_Age_DisposalType16[[#This Row],[Youth caution]:[Other '[note 7']]])</f>
        <v>0.55091461440292344</v>
      </c>
      <c r="L77" s="29">
        <f>FTEs_Age_DisposalType16[[#This Row],[Total sentences]]/SUM(FTEs_Age_DisposalType16[[#This Row],[Youth caution]:[Other '[note 7']]])</f>
        <v>0.44908538559707645</v>
      </c>
    </row>
    <row r="78" spans="1:12" x14ac:dyDescent="0.2">
      <c r="A78" s="31" t="s">
        <v>55</v>
      </c>
      <c r="B78" s="31">
        <v>2020</v>
      </c>
      <c r="C78" s="137">
        <v>4972.5264460869867</v>
      </c>
      <c r="D78" s="137">
        <v>38.985143820000005</v>
      </c>
      <c r="E78" s="137">
        <v>294.92200505499994</v>
      </c>
      <c r="F78" s="137">
        <v>129.96285955000002</v>
      </c>
      <c r="G78" s="137">
        <v>3593.3203298050075</v>
      </c>
      <c r="H78" s="137">
        <v>129.966573595</v>
      </c>
      <c r="I78" s="137">
        <v>186.95914550500001</v>
      </c>
      <c r="J78" s="137">
        <f>SUM(FTEs_Age_DisposalType16[[#This Row],[Absolute discharge]:[Other '[note 7']]])</f>
        <v>4374.1160573300076</v>
      </c>
      <c r="K78" s="29">
        <f>FTEs_Age_DisposalType16[[#This Row],[Youth caution]]/SUM(FTEs_Age_DisposalType16[[#This Row],[Youth caution]:[Other '[note 7']]])</f>
        <v>0.53201205077321656</v>
      </c>
      <c r="L78" s="29">
        <f>FTEs_Age_DisposalType16[[#This Row],[Total sentences]]/SUM(FTEs_Age_DisposalType16[[#This Row],[Youth caution]:[Other '[note 7']]])</f>
        <v>0.46798794922678333</v>
      </c>
    </row>
    <row r="79" spans="1:12" x14ac:dyDescent="0.2">
      <c r="A79" s="31" t="s">
        <v>55</v>
      </c>
      <c r="B79" s="31">
        <v>2021</v>
      </c>
      <c r="C79" s="137">
        <v>4415.8970895039747</v>
      </c>
      <c r="D79" s="137">
        <v>40.975136935000002</v>
      </c>
      <c r="E79" s="137">
        <v>273.90054773999987</v>
      </c>
      <c r="F79" s="137">
        <v>140.94032863999999</v>
      </c>
      <c r="G79" s="137">
        <v>3119.0402856909941</v>
      </c>
      <c r="H79" s="137">
        <v>126.94530125699998</v>
      </c>
      <c r="I79" s="137">
        <v>192.95524648299994</v>
      </c>
      <c r="J79" s="137">
        <f>SUM(FTEs_Age_DisposalType16[[#This Row],[Absolute discharge]:[Other '[note 7']]])</f>
        <v>3894.7568467459937</v>
      </c>
      <c r="K79" s="29">
        <f>FTEs_Age_DisposalType16[[#This Row],[Youth caution]]/SUM(FTEs_Age_DisposalType16[[#This Row],[Youth caution]:[Other '[note 7']]])</f>
        <v>0.53135374464847085</v>
      </c>
      <c r="L79" s="29">
        <f>FTEs_Age_DisposalType16[[#This Row],[Total sentences]]/SUM(FTEs_Age_DisposalType16[[#This Row],[Youth caution]:[Other '[note 7']]])</f>
        <v>0.46864625535152921</v>
      </c>
    </row>
    <row r="80" spans="1:12" x14ac:dyDescent="0.2">
      <c r="A80" s="31" t="s">
        <v>55</v>
      </c>
      <c r="B80" s="31">
        <v>2022</v>
      </c>
      <c r="C80" s="137">
        <v>4426.5268584840469</v>
      </c>
      <c r="D80" s="137">
        <v>35</v>
      </c>
      <c r="E80" s="137">
        <v>274.8675516639999</v>
      </c>
      <c r="F80" s="137">
        <v>143.96387772599996</v>
      </c>
      <c r="G80" s="137">
        <v>3349.8019445890113</v>
      </c>
      <c r="H80" s="137">
        <v>133.93979620999997</v>
      </c>
      <c r="I80" s="137">
        <v>196.92775545299995</v>
      </c>
      <c r="J80" s="137">
        <f>SUM(FTEs_Age_DisposalType16[[#This Row],[Absolute discharge]:[Other '[note 7']]])</f>
        <v>4134.5009256420117</v>
      </c>
      <c r="K80" s="29">
        <f>FTEs_Age_DisposalType16[[#This Row],[Youth caution]]/SUM(FTEs_Age_DisposalType16[[#This Row],[Youth caution]:[Other '[note 7']]])</f>
        <v>0.51705554170630741</v>
      </c>
      <c r="L80" s="29">
        <f>FTEs_Age_DisposalType16[[#This Row],[Total sentences]]/SUM(FTEs_Age_DisposalType16[[#This Row],[Youth caution]:[Other '[note 7']]])</f>
        <v>0.48294445829369276</v>
      </c>
    </row>
    <row r="81" spans="1:12" x14ac:dyDescent="0.2">
      <c r="A81" s="31" t="s">
        <v>55</v>
      </c>
      <c r="B81" s="31">
        <v>2023</v>
      </c>
      <c r="C81" s="137">
        <v>3854.7348164099703</v>
      </c>
      <c r="D81" s="137">
        <v>39</v>
      </c>
      <c r="E81" s="137">
        <v>266.93003178000004</v>
      </c>
      <c r="F81" s="137">
        <v>117.98250794499999</v>
      </c>
      <c r="G81" s="137">
        <v>3762.2769950849934</v>
      </c>
      <c r="H81" s="137">
        <v>122.97667725999997</v>
      </c>
      <c r="I81" s="137">
        <v>265.93003177999992</v>
      </c>
      <c r="J81" s="137">
        <f>SUM(FTEs_Age_DisposalType16[[#This Row],[Absolute discharge]:[Other '[note 7']]])</f>
        <v>4575.0962438499928</v>
      </c>
      <c r="K81" s="29">
        <f>FTEs_Age_DisposalType16[[#This Row],[Youth caution]]/SUM(FTEs_Age_DisposalType16[[#This Row],[Youth caution]:[Other '[note 7']]])</f>
        <v>0.45727308042767539</v>
      </c>
      <c r="L81" s="29">
        <f>FTEs_Age_DisposalType16[[#This Row],[Total sentences]]/SUM(FTEs_Age_DisposalType16[[#This Row],[Youth caution]:[Other '[note 7']]])</f>
        <v>0.54272691957232455</v>
      </c>
    </row>
    <row r="82" spans="1:12" x14ac:dyDescent="0.2">
      <c r="A82" s="32" t="s">
        <v>55</v>
      </c>
      <c r="B82" s="32">
        <v>2024</v>
      </c>
      <c r="C82" s="138">
        <v>3330.0471180350073</v>
      </c>
      <c r="D82" s="138">
        <v>35.982247203</v>
      </c>
      <c r="E82" s="138">
        <v>271.8875656190001</v>
      </c>
      <c r="F82" s="138">
        <v>91.970412005</v>
      </c>
      <c r="G82" s="138">
        <v>3953.2484649140019</v>
      </c>
      <c r="H82" s="138">
        <v>116.988164802</v>
      </c>
      <c r="I82" s="138">
        <v>309.95265920800006</v>
      </c>
      <c r="J82" s="138">
        <f>SUM(FTEs_Age_DisposalType16[[#This Row],[Absolute discharge]:[Other '[note 7']]])</f>
        <v>4780.029513751002</v>
      </c>
      <c r="K82" s="30">
        <f>FTEs_Age_DisposalType16[[#This Row],[Youth caution]]/SUM(FTEs_Age_DisposalType16[[#This Row],[Youth caution]:[Other '[note 7']]])</f>
        <v>0.41060612238649841</v>
      </c>
      <c r="L82" s="30">
        <f>FTEs_Age_DisposalType16[[#This Row],[Total sentences]]/SUM(FTEs_Age_DisposalType16[[#This Row],[Youth caution]:[Other '[note 7']]])</f>
        <v>0.58939387761350148</v>
      </c>
    </row>
  </sheetData>
  <phoneticPr fontId="2" type="noConversion"/>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BB6EE-6807-404C-A708-75A12422E845}">
  <dimension ref="A1:L71"/>
  <sheetViews>
    <sheetView zoomScaleNormal="100" workbookViewId="0">
      <pane xSplit="2" ySplit="5" topLeftCell="C6" activePane="bottomRight" state="frozen"/>
      <selection pane="topRight" activeCell="C1" sqref="C1"/>
      <selection pane="bottomLeft" activeCell="A6" sqref="A6"/>
      <selection pane="bottomRight" activeCell="C6" sqref="C6"/>
    </sheetView>
  </sheetViews>
  <sheetFormatPr defaultColWidth="11.5546875" defaultRowHeight="15" x14ac:dyDescent="0.2"/>
  <sheetData>
    <row r="1" spans="1:12" ht="17.100000000000001" customHeight="1" x14ac:dyDescent="0.2">
      <c r="A1" s="90" t="s">
        <v>304</v>
      </c>
      <c r="B1" s="33"/>
      <c r="C1" s="34"/>
      <c r="D1" s="34"/>
      <c r="E1" s="34"/>
      <c r="F1" s="34"/>
      <c r="G1" s="34"/>
      <c r="H1" s="34"/>
      <c r="I1" s="34"/>
      <c r="J1" s="34"/>
      <c r="K1" s="34"/>
      <c r="L1" s="34"/>
    </row>
    <row r="2" spans="1:12" ht="17.100000000000001" customHeight="1" x14ac:dyDescent="0.2">
      <c r="A2" s="86" t="s">
        <v>35</v>
      </c>
      <c r="B2" s="33"/>
      <c r="C2" s="34"/>
      <c r="D2" s="34"/>
      <c r="E2" s="34"/>
      <c r="F2" s="34"/>
      <c r="G2" s="34"/>
      <c r="H2" s="34"/>
      <c r="I2" s="34"/>
      <c r="J2" s="34"/>
      <c r="K2" s="34"/>
      <c r="L2" s="34"/>
    </row>
    <row r="3" spans="1:12" ht="17.100000000000001" customHeight="1" x14ac:dyDescent="0.2">
      <c r="A3" s="268" t="s">
        <v>321</v>
      </c>
      <c r="B3" s="33"/>
      <c r="C3" s="34"/>
      <c r="D3" s="34"/>
      <c r="E3" s="34"/>
      <c r="F3" s="34"/>
      <c r="G3" s="34"/>
      <c r="H3" s="34"/>
      <c r="I3" s="34"/>
      <c r="J3" s="34"/>
      <c r="K3" s="34"/>
      <c r="L3" s="34"/>
    </row>
    <row r="4" spans="1:12" x14ac:dyDescent="0.2">
      <c r="A4" s="86" t="s">
        <v>62</v>
      </c>
      <c r="B4" s="86"/>
      <c r="C4" s="35"/>
      <c r="D4" s="35"/>
      <c r="E4" s="35"/>
      <c r="F4" s="35"/>
      <c r="G4" s="35"/>
      <c r="H4" s="35"/>
      <c r="I4" s="35"/>
      <c r="J4" s="35"/>
      <c r="K4" s="35"/>
      <c r="L4" s="35"/>
    </row>
    <row r="5" spans="1:12" ht="38.25" x14ac:dyDescent="0.2">
      <c r="A5" s="166" t="s">
        <v>296</v>
      </c>
      <c r="B5" s="15" t="s">
        <v>37</v>
      </c>
      <c r="C5" s="167" t="s">
        <v>295</v>
      </c>
      <c r="D5" s="167" t="s">
        <v>63</v>
      </c>
      <c r="E5" s="167" t="s">
        <v>64</v>
      </c>
      <c r="F5" s="167" t="s">
        <v>65</v>
      </c>
      <c r="G5" s="167" t="s">
        <v>66</v>
      </c>
      <c r="H5" s="167" t="s">
        <v>67</v>
      </c>
      <c r="I5" s="167" t="s">
        <v>281</v>
      </c>
      <c r="J5" s="167" t="s">
        <v>277</v>
      </c>
      <c r="K5" s="167" t="s">
        <v>68</v>
      </c>
      <c r="L5" s="168" t="s">
        <v>69</v>
      </c>
    </row>
    <row r="6" spans="1:12" x14ac:dyDescent="0.2">
      <c r="A6" s="217" t="s">
        <v>79</v>
      </c>
      <c r="B6" s="218">
        <v>2014</v>
      </c>
      <c r="C6" s="149">
        <v>735.5925238150005</v>
      </c>
      <c r="D6" s="149">
        <v>4</v>
      </c>
      <c r="E6" s="149">
        <v>40.992010270999998</v>
      </c>
      <c r="F6" s="149">
        <v>16.984020542</v>
      </c>
      <c r="G6" s="149">
        <v>392.82422596000015</v>
      </c>
      <c r="H6" s="149">
        <v>45.864174604000006</v>
      </c>
      <c r="I6" s="149">
        <v>28.992010270999998</v>
      </c>
      <c r="J6" s="149">
        <v>529.65644164800017</v>
      </c>
      <c r="K6" s="169">
        <v>0.58138164416188265</v>
      </c>
      <c r="L6" s="170">
        <v>0.41861835583811724</v>
      </c>
    </row>
    <row r="7" spans="1:12" x14ac:dyDescent="0.2">
      <c r="A7" s="220" t="s">
        <v>79</v>
      </c>
      <c r="B7" s="219">
        <v>2015</v>
      </c>
      <c r="C7" s="150">
        <v>586.65154327599976</v>
      </c>
      <c r="D7" s="150">
        <v>3</v>
      </c>
      <c r="E7" s="150">
        <v>43.992424853999999</v>
      </c>
      <c r="F7" s="150">
        <v>19.977274561999998</v>
      </c>
      <c r="G7" s="150">
        <v>423.87879765999992</v>
      </c>
      <c r="H7" s="150">
        <v>50.954549123999996</v>
      </c>
      <c r="I7" s="150">
        <v>30.992424853999999</v>
      </c>
      <c r="J7" s="150">
        <v>572.7954710539999</v>
      </c>
      <c r="K7" s="171">
        <v>0.50597529341606307</v>
      </c>
      <c r="L7" s="172">
        <v>0.49402470658393705</v>
      </c>
    </row>
    <row r="8" spans="1:12" x14ac:dyDescent="0.2">
      <c r="A8" s="220" t="s">
        <v>79</v>
      </c>
      <c r="B8" s="219">
        <v>2016</v>
      </c>
      <c r="C8" s="150">
        <v>543.80505204499991</v>
      </c>
      <c r="D8" s="150">
        <v>8</v>
      </c>
      <c r="E8" s="150">
        <v>32.989169558</v>
      </c>
      <c r="F8" s="150">
        <v>25</v>
      </c>
      <c r="G8" s="150">
        <v>434.90794124499985</v>
      </c>
      <c r="H8" s="150">
        <v>51.940432569000002</v>
      </c>
      <c r="I8" s="150">
        <v>20.994584779</v>
      </c>
      <c r="J8" s="150">
        <v>573.83212815099989</v>
      </c>
      <c r="K8" s="171">
        <v>0.48656671563989384</v>
      </c>
      <c r="L8" s="172">
        <v>0.51343328436010605</v>
      </c>
    </row>
    <row r="9" spans="1:12" x14ac:dyDescent="0.2">
      <c r="A9" s="220" t="s">
        <v>79</v>
      </c>
      <c r="B9" s="219">
        <v>2017</v>
      </c>
      <c r="C9" s="150">
        <v>471.83027580599986</v>
      </c>
      <c r="D9" s="150">
        <v>3.9950081119999998</v>
      </c>
      <c r="E9" s="150">
        <v>43.990016224000001</v>
      </c>
      <c r="F9" s="150">
        <v>23.995008112000001</v>
      </c>
      <c r="G9" s="150">
        <v>436.94009733999997</v>
      </c>
      <c r="H9" s="150">
        <v>25.995008112000001</v>
      </c>
      <c r="I9" s="150">
        <v>24</v>
      </c>
      <c r="J9" s="150">
        <v>558.91513789999999</v>
      </c>
      <c r="K9" s="171">
        <v>0.45775636692823574</v>
      </c>
      <c r="L9" s="172">
        <v>0.54224363307176415</v>
      </c>
    </row>
    <row r="10" spans="1:12" x14ac:dyDescent="0.2">
      <c r="A10" s="220" t="s">
        <v>79</v>
      </c>
      <c r="B10" s="219">
        <v>2018</v>
      </c>
      <c r="C10" s="150">
        <v>418.77344619000019</v>
      </c>
      <c r="D10" s="150">
        <v>5</v>
      </c>
      <c r="E10" s="150">
        <v>30.988381856</v>
      </c>
      <c r="F10" s="150">
        <v>17</v>
      </c>
      <c r="G10" s="150">
        <v>348.94190928</v>
      </c>
      <c r="H10" s="150">
        <v>44.947718352000003</v>
      </c>
      <c r="I10" s="150">
        <v>14.988381856</v>
      </c>
      <c r="J10" s="150">
        <v>461.86639134399996</v>
      </c>
      <c r="K10" s="171">
        <v>0.47553316161878945</v>
      </c>
      <c r="L10" s="172">
        <v>0.52446683838121055</v>
      </c>
    </row>
    <row r="11" spans="1:12" x14ac:dyDescent="0.2">
      <c r="A11" s="220" t="s">
        <v>79</v>
      </c>
      <c r="B11" s="219">
        <v>2019</v>
      </c>
      <c r="C11" s="150">
        <v>387.81145962700009</v>
      </c>
      <c r="D11" s="150">
        <v>1</v>
      </c>
      <c r="E11" s="150">
        <v>21</v>
      </c>
      <c r="F11" s="150">
        <v>22</v>
      </c>
      <c r="G11" s="150">
        <v>376.93900163800004</v>
      </c>
      <c r="H11" s="150">
        <v>32.972273475000009</v>
      </c>
      <c r="I11" s="150">
        <v>17.994454695000002</v>
      </c>
      <c r="J11" s="150">
        <v>471.90572980800005</v>
      </c>
      <c r="K11" s="171">
        <v>0.45109189904864755</v>
      </c>
      <c r="L11" s="172">
        <v>0.54890810095135245</v>
      </c>
    </row>
    <row r="12" spans="1:12" x14ac:dyDescent="0.2">
      <c r="A12" s="220" t="s">
        <v>79</v>
      </c>
      <c r="B12" s="219">
        <v>2020</v>
      </c>
      <c r="C12" s="150">
        <v>285.90714887499996</v>
      </c>
      <c r="D12" s="150">
        <v>1.9962859549999998</v>
      </c>
      <c r="E12" s="150">
        <v>21.996285954999998</v>
      </c>
      <c r="F12" s="150">
        <v>7</v>
      </c>
      <c r="G12" s="150">
        <v>301.93686123999998</v>
      </c>
      <c r="H12" s="150">
        <v>18.985143819999998</v>
      </c>
      <c r="I12" s="150">
        <v>11</v>
      </c>
      <c r="J12" s="150">
        <v>362.91457696999998</v>
      </c>
      <c r="K12" s="171">
        <v>0.44065594212747072</v>
      </c>
      <c r="L12" s="172">
        <v>0.55934405787252928</v>
      </c>
    </row>
    <row r="13" spans="1:12" x14ac:dyDescent="0.2">
      <c r="A13" s="220" t="s">
        <v>79</v>
      </c>
      <c r="B13" s="219">
        <v>2021</v>
      </c>
      <c r="C13" s="150">
        <v>232.86573944799989</v>
      </c>
      <c r="D13" s="150">
        <v>2</v>
      </c>
      <c r="E13" s="150">
        <v>24.995027387</v>
      </c>
      <c r="F13" s="150">
        <v>7.9950273870000004</v>
      </c>
      <c r="G13" s="150">
        <v>232.95027387299996</v>
      </c>
      <c r="H13" s="150">
        <v>20.975136935000002</v>
      </c>
      <c r="I13" s="150">
        <v>15.995027387</v>
      </c>
      <c r="J13" s="150">
        <v>304.91049296899996</v>
      </c>
      <c r="K13" s="171">
        <v>0.43301604907565394</v>
      </c>
      <c r="L13" s="172">
        <v>0.56698395092434606</v>
      </c>
    </row>
    <row r="14" spans="1:12" x14ac:dyDescent="0.2">
      <c r="A14" s="220" t="s">
        <v>79</v>
      </c>
      <c r="B14" s="219">
        <v>2022</v>
      </c>
      <c r="C14" s="150">
        <v>231.83142938999993</v>
      </c>
      <c r="D14" s="150">
        <v>3</v>
      </c>
      <c r="E14" s="150">
        <v>15</v>
      </c>
      <c r="F14" s="150">
        <v>7</v>
      </c>
      <c r="G14" s="150">
        <v>216.95785734499998</v>
      </c>
      <c r="H14" s="150">
        <v>21</v>
      </c>
      <c r="I14" s="150">
        <v>16.993979621000001</v>
      </c>
      <c r="J14" s="150">
        <v>279.95183696599997</v>
      </c>
      <c r="K14" s="171">
        <v>0.45298751371979484</v>
      </c>
      <c r="L14" s="172">
        <v>0.54701248628020516</v>
      </c>
    </row>
    <row r="15" spans="1:12" x14ac:dyDescent="0.2">
      <c r="A15" s="220" t="s">
        <v>79</v>
      </c>
      <c r="B15" s="219">
        <v>2023</v>
      </c>
      <c r="C15" s="150">
        <v>194.89504766999994</v>
      </c>
      <c r="D15" s="266">
        <v>0</v>
      </c>
      <c r="E15" s="150">
        <v>7</v>
      </c>
      <c r="F15" s="150">
        <v>4</v>
      </c>
      <c r="G15" s="150">
        <v>268.95335451999995</v>
      </c>
      <c r="H15" s="150">
        <v>16.994169315000001</v>
      </c>
      <c r="I15" s="150">
        <v>16</v>
      </c>
      <c r="J15" s="150">
        <v>312.94752383499997</v>
      </c>
      <c r="K15" s="171">
        <v>0.38377059861764884</v>
      </c>
      <c r="L15" s="172">
        <v>0.61622940138235116</v>
      </c>
    </row>
    <row r="16" spans="1:12" x14ac:dyDescent="0.2">
      <c r="A16" s="220" t="s">
        <v>79</v>
      </c>
      <c r="B16" s="219">
        <v>2024</v>
      </c>
      <c r="C16" s="150">
        <v>163.92307121300001</v>
      </c>
      <c r="D16" s="150">
        <v>2</v>
      </c>
      <c r="E16" s="150">
        <v>15.982247203</v>
      </c>
      <c r="F16" s="150">
        <v>9</v>
      </c>
      <c r="G16" s="150">
        <v>266.9349064110001</v>
      </c>
      <c r="H16" s="150">
        <v>19.994082401</v>
      </c>
      <c r="I16" s="150">
        <v>26.994082401</v>
      </c>
      <c r="J16" s="150">
        <v>340.90531841600011</v>
      </c>
      <c r="K16" s="171">
        <v>0.32471048495007893</v>
      </c>
      <c r="L16" s="172">
        <v>0.67528951504992107</v>
      </c>
    </row>
    <row r="17" spans="1:12" x14ac:dyDescent="0.2">
      <c r="A17" s="221" t="s">
        <v>80</v>
      </c>
      <c r="B17" s="218">
        <v>2014</v>
      </c>
      <c r="C17" s="149">
        <v>1270.288914095001</v>
      </c>
      <c r="D17" s="149">
        <v>18.992010271000002</v>
      </c>
      <c r="E17" s="149">
        <v>78.992010270999998</v>
      </c>
      <c r="F17" s="149">
        <v>11</v>
      </c>
      <c r="G17" s="149">
        <v>879.62448271500034</v>
      </c>
      <c r="H17" s="149">
        <v>60.976030812999994</v>
      </c>
      <c r="I17" s="149">
        <v>28</v>
      </c>
      <c r="J17" s="149">
        <v>1077.5845340700005</v>
      </c>
      <c r="K17" s="173">
        <v>0.54103806791111542</v>
      </c>
      <c r="L17" s="174">
        <v>0.45896193208888447</v>
      </c>
    </row>
    <row r="18" spans="1:12" x14ac:dyDescent="0.2">
      <c r="A18" s="4" t="s">
        <v>80</v>
      </c>
      <c r="B18" s="219">
        <v>2015</v>
      </c>
      <c r="C18" s="150">
        <v>1141.2955114060001</v>
      </c>
      <c r="D18" s="150">
        <v>12.992424853999999</v>
      </c>
      <c r="E18" s="150">
        <v>84.946973976999999</v>
      </c>
      <c r="F18" s="150">
        <v>18</v>
      </c>
      <c r="G18" s="150">
        <v>976.63639297199984</v>
      </c>
      <c r="H18" s="150">
        <v>70.954549123999996</v>
      </c>
      <c r="I18" s="150">
        <v>52.984849707999999</v>
      </c>
      <c r="J18" s="150">
        <v>1216.515190635</v>
      </c>
      <c r="K18" s="171">
        <v>0.484048829881914</v>
      </c>
      <c r="L18" s="172">
        <v>0.51595117011808611</v>
      </c>
    </row>
    <row r="19" spans="1:12" x14ac:dyDescent="0.2">
      <c r="A19" s="4" t="s">
        <v>80</v>
      </c>
      <c r="B19" s="219">
        <v>2016</v>
      </c>
      <c r="C19" s="150">
        <v>1088.4855540209992</v>
      </c>
      <c r="D19" s="150">
        <v>10.994584779</v>
      </c>
      <c r="E19" s="150">
        <v>102.97833911599999</v>
      </c>
      <c r="F19" s="150">
        <v>18</v>
      </c>
      <c r="G19" s="150">
        <v>1039.7346541860002</v>
      </c>
      <c r="H19" s="150">
        <v>51.983754337000001</v>
      </c>
      <c r="I19" s="150">
        <v>56</v>
      </c>
      <c r="J19" s="150">
        <v>1279.691332418</v>
      </c>
      <c r="K19" s="171">
        <v>0.45963017384978477</v>
      </c>
      <c r="L19" s="172">
        <v>0.54036982615021523</v>
      </c>
    </row>
    <row r="20" spans="1:12" x14ac:dyDescent="0.2">
      <c r="A20" s="4" t="s">
        <v>80</v>
      </c>
      <c r="B20" s="219">
        <v>2017</v>
      </c>
      <c r="C20" s="150">
        <v>968.49082740700135</v>
      </c>
      <c r="D20" s="150">
        <v>7</v>
      </c>
      <c r="E20" s="150">
        <v>94.990016224000001</v>
      </c>
      <c r="F20" s="150">
        <v>23</v>
      </c>
      <c r="G20" s="150">
        <v>1032.8402595640002</v>
      </c>
      <c r="H20" s="150">
        <v>71.995008111999994</v>
      </c>
      <c r="I20" s="150">
        <v>31</v>
      </c>
      <c r="J20" s="150">
        <v>1260.8252839000004</v>
      </c>
      <c r="K20" s="171">
        <v>0.43443405019810999</v>
      </c>
      <c r="L20" s="172">
        <v>0.56556594980189001</v>
      </c>
    </row>
    <row r="21" spans="1:12" x14ac:dyDescent="0.2">
      <c r="A21" s="4" t="s">
        <v>80</v>
      </c>
      <c r="B21" s="219">
        <v>2018</v>
      </c>
      <c r="C21" s="150">
        <v>723.51203795999947</v>
      </c>
      <c r="D21" s="150">
        <v>9</v>
      </c>
      <c r="E21" s="150">
        <v>71.976763712000007</v>
      </c>
      <c r="F21" s="150">
        <v>13</v>
      </c>
      <c r="G21" s="150">
        <v>957.80249155999968</v>
      </c>
      <c r="H21" s="150">
        <v>72.976763711999993</v>
      </c>
      <c r="I21" s="150">
        <v>43</v>
      </c>
      <c r="J21" s="150">
        <v>1167.7560189839999</v>
      </c>
      <c r="K21" s="171">
        <v>0.38255393533642423</v>
      </c>
      <c r="L21" s="172">
        <v>0.61744606466357566</v>
      </c>
    </row>
    <row r="22" spans="1:12" x14ac:dyDescent="0.2">
      <c r="A22" s="4" t="s">
        <v>80</v>
      </c>
      <c r="B22" s="219">
        <v>2019</v>
      </c>
      <c r="C22" s="150">
        <v>657.63400985499902</v>
      </c>
      <c r="D22" s="150">
        <v>5</v>
      </c>
      <c r="E22" s="150">
        <v>53.994454695000002</v>
      </c>
      <c r="F22" s="150">
        <v>22.994454695000002</v>
      </c>
      <c r="G22" s="150">
        <v>830.81145960999982</v>
      </c>
      <c r="H22" s="150">
        <v>47.994454695000002</v>
      </c>
      <c r="I22" s="150">
        <v>31</v>
      </c>
      <c r="J22" s="150">
        <v>991.79482369499988</v>
      </c>
      <c r="K22" s="171">
        <v>0.39870408257602724</v>
      </c>
      <c r="L22" s="172">
        <v>0.60129591742397281</v>
      </c>
    </row>
    <row r="23" spans="1:12" x14ac:dyDescent="0.2">
      <c r="A23" s="4" t="s">
        <v>80</v>
      </c>
      <c r="B23" s="219">
        <v>2020</v>
      </c>
      <c r="C23" s="150">
        <v>617.78829944999961</v>
      </c>
      <c r="D23" s="150">
        <v>6</v>
      </c>
      <c r="E23" s="150">
        <v>38.992571910000002</v>
      </c>
      <c r="F23" s="150">
        <v>9</v>
      </c>
      <c r="G23" s="150">
        <v>774.8997208049999</v>
      </c>
      <c r="H23" s="150">
        <v>35.996285955000005</v>
      </c>
      <c r="I23" s="150">
        <v>21.996285955000001</v>
      </c>
      <c r="J23" s="150">
        <v>886.88486462499986</v>
      </c>
      <c r="K23" s="171">
        <v>0.41057972867468934</v>
      </c>
      <c r="L23" s="172">
        <v>0.58942027132531061</v>
      </c>
    </row>
    <row r="24" spans="1:12" x14ac:dyDescent="0.2">
      <c r="A24" s="4" t="s">
        <v>80</v>
      </c>
      <c r="B24" s="219">
        <v>2021</v>
      </c>
      <c r="C24" s="150">
        <v>520.75136935099977</v>
      </c>
      <c r="D24" s="150">
        <v>2</v>
      </c>
      <c r="E24" s="150">
        <v>43.975136935000002</v>
      </c>
      <c r="F24" s="150">
        <v>15</v>
      </c>
      <c r="G24" s="150">
        <v>651.85082159900003</v>
      </c>
      <c r="H24" s="150">
        <v>30</v>
      </c>
      <c r="I24" s="150">
        <v>13.990054774000001</v>
      </c>
      <c r="J24" s="150">
        <v>756.81601330800004</v>
      </c>
      <c r="K24" s="171">
        <v>0.40761166606113597</v>
      </c>
      <c r="L24" s="172">
        <v>0.59238833393886403</v>
      </c>
    </row>
    <row r="25" spans="1:12" x14ac:dyDescent="0.2">
      <c r="A25" s="4" t="s">
        <v>80</v>
      </c>
      <c r="B25" s="219">
        <v>2022</v>
      </c>
      <c r="C25" s="150">
        <v>445.6869402919998</v>
      </c>
      <c r="D25" s="150">
        <v>4</v>
      </c>
      <c r="E25" s="150">
        <v>36.975918483999997</v>
      </c>
      <c r="F25" s="150">
        <v>13</v>
      </c>
      <c r="G25" s="150">
        <v>651.83744976799994</v>
      </c>
      <c r="H25" s="150">
        <v>29.987959241999999</v>
      </c>
      <c r="I25" s="150">
        <v>20</v>
      </c>
      <c r="J25" s="150">
        <v>755.80132749399991</v>
      </c>
      <c r="K25" s="171">
        <v>0.37094572809543436</v>
      </c>
      <c r="L25" s="172">
        <v>0.62905427190456575</v>
      </c>
    </row>
    <row r="26" spans="1:12" x14ac:dyDescent="0.2">
      <c r="A26" s="4" t="s">
        <v>80</v>
      </c>
      <c r="B26" s="219">
        <v>2023</v>
      </c>
      <c r="C26" s="150">
        <v>326.84840219500006</v>
      </c>
      <c r="D26" s="150">
        <v>5</v>
      </c>
      <c r="E26" s="150">
        <v>34.994169315000001</v>
      </c>
      <c r="F26" s="150">
        <v>7</v>
      </c>
      <c r="G26" s="150">
        <v>708.84840221000024</v>
      </c>
      <c r="H26" s="150">
        <v>36</v>
      </c>
      <c r="I26" s="150">
        <v>36.994169315000001</v>
      </c>
      <c r="J26" s="150">
        <v>828.83674084000029</v>
      </c>
      <c r="K26" s="171">
        <v>0.28281786277588356</v>
      </c>
      <c r="L26" s="172">
        <v>0.7171821372241165</v>
      </c>
    </row>
    <row r="27" spans="1:12" x14ac:dyDescent="0.2">
      <c r="A27" s="4" t="s">
        <v>80</v>
      </c>
      <c r="B27" s="219">
        <v>2024</v>
      </c>
      <c r="C27" s="150">
        <v>339.78696643400025</v>
      </c>
      <c r="D27" s="150">
        <v>4</v>
      </c>
      <c r="E27" s="150">
        <v>32.994082401</v>
      </c>
      <c r="F27" s="151">
        <v>7</v>
      </c>
      <c r="G27" s="150">
        <v>790.87573041200017</v>
      </c>
      <c r="H27" s="150">
        <v>29</v>
      </c>
      <c r="I27" s="150">
        <v>47</v>
      </c>
      <c r="J27" s="150">
        <v>910.86981281300018</v>
      </c>
      <c r="K27" s="171">
        <v>0.2716868225338212</v>
      </c>
      <c r="L27" s="172">
        <v>0.72831317746617874</v>
      </c>
    </row>
    <row r="28" spans="1:12" x14ac:dyDescent="0.2">
      <c r="A28" s="221" t="s">
        <v>81</v>
      </c>
      <c r="B28" s="218">
        <v>2014</v>
      </c>
      <c r="C28" s="149">
        <v>72.936082167999999</v>
      </c>
      <c r="D28" s="149">
        <v>2</v>
      </c>
      <c r="E28" s="149">
        <v>5</v>
      </c>
      <c r="F28" s="266">
        <v>0</v>
      </c>
      <c r="G28" s="149">
        <v>37.960051355000004</v>
      </c>
      <c r="H28" s="149">
        <v>4.9920102709999998</v>
      </c>
      <c r="I28" s="149">
        <v>2</v>
      </c>
      <c r="J28" s="149">
        <v>51.952061626000003</v>
      </c>
      <c r="K28" s="173">
        <v>0.58401125961409373</v>
      </c>
      <c r="L28" s="174">
        <v>0.41598874038590633</v>
      </c>
    </row>
    <row r="29" spans="1:12" x14ac:dyDescent="0.2">
      <c r="A29" s="4" t="s">
        <v>81</v>
      </c>
      <c r="B29" s="219">
        <v>2015</v>
      </c>
      <c r="C29" s="150">
        <v>57.954549123999996</v>
      </c>
      <c r="D29" s="150">
        <v>1</v>
      </c>
      <c r="E29" s="150">
        <v>7</v>
      </c>
      <c r="F29" s="150">
        <v>1</v>
      </c>
      <c r="G29" s="150">
        <v>54.984849707999999</v>
      </c>
      <c r="H29" s="150">
        <v>7.9924248540000002</v>
      </c>
      <c r="I29" s="150">
        <v>2</v>
      </c>
      <c r="J29" s="150">
        <v>73.977274562000005</v>
      </c>
      <c r="K29" s="171">
        <v>0.43927649527480811</v>
      </c>
      <c r="L29" s="172">
        <v>0.56072350472519195</v>
      </c>
    </row>
    <row r="30" spans="1:12" x14ac:dyDescent="0.2">
      <c r="A30" s="4" t="s">
        <v>81</v>
      </c>
      <c r="B30" s="219">
        <v>2016</v>
      </c>
      <c r="C30" s="150">
        <v>49.945847790000002</v>
      </c>
      <c r="D30" s="150">
        <v>0.99458477899999997</v>
      </c>
      <c r="E30" s="150">
        <v>11.994584779</v>
      </c>
      <c r="F30" s="150">
        <v>2.9945847790000002</v>
      </c>
      <c r="G30" s="150">
        <v>43.989169558</v>
      </c>
      <c r="H30" s="150">
        <v>4.9945847790000002</v>
      </c>
      <c r="I30" s="150">
        <v>2</v>
      </c>
      <c r="J30" s="150">
        <v>66.967508674000001</v>
      </c>
      <c r="K30" s="171">
        <v>0.42720395086235802</v>
      </c>
      <c r="L30" s="172">
        <v>0.57279604913764204</v>
      </c>
    </row>
    <row r="31" spans="1:12" x14ac:dyDescent="0.2">
      <c r="A31" s="4" t="s">
        <v>81</v>
      </c>
      <c r="B31" s="219">
        <v>2017</v>
      </c>
      <c r="C31" s="150">
        <v>44.960064896000006</v>
      </c>
      <c r="D31" s="266">
        <v>0</v>
      </c>
      <c r="E31" s="150">
        <v>6.9950081119999998</v>
      </c>
      <c r="F31" s="150">
        <v>3</v>
      </c>
      <c r="G31" s="150">
        <v>44.985024336000002</v>
      </c>
      <c r="H31" s="150">
        <v>2.9900162239999997</v>
      </c>
      <c r="I31" s="150">
        <v>1.9950081119999998</v>
      </c>
      <c r="J31" s="150">
        <v>59.965056784000005</v>
      </c>
      <c r="K31" s="171">
        <v>0.42849666672885955</v>
      </c>
      <c r="L31" s="172">
        <v>0.57150333327114033</v>
      </c>
    </row>
    <row r="32" spans="1:12" x14ac:dyDescent="0.2">
      <c r="A32" s="4" t="s">
        <v>81</v>
      </c>
      <c r="B32" s="219">
        <v>2018</v>
      </c>
      <c r="C32" s="150">
        <v>47.970954639999995</v>
      </c>
      <c r="D32" s="216">
        <v>2</v>
      </c>
      <c r="E32" s="150">
        <v>8</v>
      </c>
      <c r="F32" s="150">
        <v>1</v>
      </c>
      <c r="G32" s="150">
        <v>46</v>
      </c>
      <c r="H32" s="150">
        <v>4.9941909280000001</v>
      </c>
      <c r="I32" s="150">
        <v>1</v>
      </c>
      <c r="J32" s="150">
        <v>62.994190928000002</v>
      </c>
      <c r="K32" s="171">
        <v>0.43230650844866558</v>
      </c>
      <c r="L32" s="172">
        <v>0.56769349155133442</v>
      </c>
    </row>
    <row r="33" spans="1:12" x14ac:dyDescent="0.2">
      <c r="A33" s="4" t="s">
        <v>81</v>
      </c>
      <c r="B33" s="219">
        <v>2019</v>
      </c>
      <c r="C33" s="150">
        <v>28.988909390000003</v>
      </c>
      <c r="D33" s="266">
        <v>0</v>
      </c>
      <c r="E33" s="150">
        <v>5</v>
      </c>
      <c r="F33" s="266">
        <v>0</v>
      </c>
      <c r="G33" s="150">
        <v>46.994454695000002</v>
      </c>
      <c r="H33" s="150">
        <v>3</v>
      </c>
      <c r="I33" s="150">
        <v>2.9944546949999999</v>
      </c>
      <c r="J33" s="150">
        <v>57.988909390000003</v>
      </c>
      <c r="K33" s="171">
        <v>0.33329082973814261</v>
      </c>
      <c r="L33" s="172">
        <v>0.66670917026185739</v>
      </c>
    </row>
    <row r="34" spans="1:12" x14ac:dyDescent="0.2">
      <c r="A34" s="4" t="s">
        <v>81</v>
      </c>
      <c r="B34" s="219">
        <v>2020</v>
      </c>
      <c r="C34" s="150">
        <v>35.974001684999998</v>
      </c>
      <c r="D34" s="266">
        <v>0</v>
      </c>
      <c r="E34" s="150">
        <v>5</v>
      </c>
      <c r="F34" s="216">
        <v>1</v>
      </c>
      <c r="G34" s="150">
        <v>45.992571910000002</v>
      </c>
      <c r="H34" s="150">
        <v>4</v>
      </c>
      <c r="I34" s="266">
        <v>0</v>
      </c>
      <c r="J34" s="150">
        <v>55.992571910000002</v>
      </c>
      <c r="K34" s="171">
        <v>0.39116387920921541</v>
      </c>
      <c r="L34" s="172">
        <v>0.60883612079078464</v>
      </c>
    </row>
    <row r="35" spans="1:12" x14ac:dyDescent="0.2">
      <c r="A35" s="4" t="s">
        <v>81</v>
      </c>
      <c r="B35" s="219">
        <v>2021</v>
      </c>
      <c r="C35" s="150">
        <v>26.975136935000002</v>
      </c>
      <c r="D35" s="216">
        <v>2.9900547739999999</v>
      </c>
      <c r="E35" s="150">
        <v>2</v>
      </c>
      <c r="F35" s="266">
        <v>0</v>
      </c>
      <c r="G35" s="150">
        <v>31.995027387</v>
      </c>
      <c r="H35" s="150">
        <v>2</v>
      </c>
      <c r="I35" s="150">
        <v>2</v>
      </c>
      <c r="J35" s="150">
        <v>40.985082161000001</v>
      </c>
      <c r="K35" s="171">
        <v>0.39692539685452105</v>
      </c>
      <c r="L35" s="172">
        <v>0.60307460314547889</v>
      </c>
    </row>
    <row r="36" spans="1:12" x14ac:dyDescent="0.2">
      <c r="A36" s="4" t="s">
        <v>81</v>
      </c>
      <c r="B36" s="219">
        <v>2022</v>
      </c>
      <c r="C36" s="150">
        <v>24.981938863</v>
      </c>
      <c r="D36" s="216">
        <v>1</v>
      </c>
      <c r="E36" s="150">
        <v>1</v>
      </c>
      <c r="F36" s="216">
        <v>1</v>
      </c>
      <c r="G36" s="150">
        <v>40.987959242000002</v>
      </c>
      <c r="H36" s="150">
        <v>2.9879592420000001</v>
      </c>
      <c r="I36" s="150">
        <v>3</v>
      </c>
      <c r="J36" s="150">
        <v>49.975918484000005</v>
      </c>
      <c r="K36" s="171">
        <v>0.33327978876653203</v>
      </c>
      <c r="L36" s="172">
        <v>0.66672021123346803</v>
      </c>
    </row>
    <row r="37" spans="1:12" x14ac:dyDescent="0.2">
      <c r="A37" s="4" t="s">
        <v>81</v>
      </c>
      <c r="B37" s="219">
        <v>2023</v>
      </c>
      <c r="C37" s="150">
        <v>22.982507945000002</v>
      </c>
      <c r="D37" s="216">
        <v>2</v>
      </c>
      <c r="E37" s="150">
        <v>3</v>
      </c>
      <c r="F37" s="216">
        <v>1</v>
      </c>
      <c r="G37" s="150">
        <v>40.988338630000001</v>
      </c>
      <c r="H37" s="266">
        <v>0</v>
      </c>
      <c r="I37" s="150">
        <v>6</v>
      </c>
      <c r="J37" s="150">
        <v>52.988338630000001</v>
      </c>
      <c r="K37" s="171">
        <v>0.30251746533206253</v>
      </c>
      <c r="L37" s="172">
        <v>0.69748253466793753</v>
      </c>
    </row>
    <row r="38" spans="1:12" x14ac:dyDescent="0.2">
      <c r="A38" s="4" t="s">
        <v>81</v>
      </c>
      <c r="B38" s="219">
        <v>2024</v>
      </c>
      <c r="C38" s="150">
        <v>40.970412003999996</v>
      </c>
      <c r="D38" s="267">
        <v>0</v>
      </c>
      <c r="E38" s="150">
        <v>12</v>
      </c>
      <c r="F38" s="267">
        <v>0</v>
      </c>
      <c r="G38" s="150">
        <v>58.988164802</v>
      </c>
      <c r="H38" s="150">
        <v>3.994082401</v>
      </c>
      <c r="I38" s="150">
        <v>10</v>
      </c>
      <c r="J38" s="150">
        <v>84.982247203</v>
      </c>
      <c r="K38" s="171">
        <v>0.32528421600584206</v>
      </c>
      <c r="L38" s="172">
        <v>0.67471578399415799</v>
      </c>
    </row>
    <row r="39" spans="1:12" x14ac:dyDescent="0.2">
      <c r="A39" s="221" t="s">
        <v>83</v>
      </c>
      <c r="B39" s="218">
        <v>2014</v>
      </c>
      <c r="C39" s="149">
        <v>12505.409756970022</v>
      </c>
      <c r="D39" s="149">
        <v>70.976030812999994</v>
      </c>
      <c r="E39" s="149">
        <v>372.76030812800013</v>
      </c>
      <c r="F39" s="149">
        <v>114.96005135499999</v>
      </c>
      <c r="G39" s="149">
        <v>3108.0172633099974</v>
      </c>
      <c r="H39" s="149">
        <v>122.944071897</v>
      </c>
      <c r="I39" s="149">
        <v>226.93608216799998</v>
      </c>
      <c r="J39" s="149">
        <v>4016.5938076709972</v>
      </c>
      <c r="K39" s="173">
        <v>0.75689426576163155</v>
      </c>
      <c r="L39" s="174">
        <v>0.24310573423836856</v>
      </c>
    </row>
    <row r="40" spans="1:12" x14ac:dyDescent="0.2">
      <c r="A40" s="4" t="s">
        <v>83</v>
      </c>
      <c r="B40" s="219">
        <v>2015</v>
      </c>
      <c r="C40" s="150">
        <v>10378.98533367197</v>
      </c>
      <c r="D40" s="150">
        <v>80.969699415999997</v>
      </c>
      <c r="E40" s="150">
        <v>346.84849708000007</v>
      </c>
      <c r="F40" s="150">
        <v>121.94697397800002</v>
      </c>
      <c r="G40" s="150">
        <v>3267.8485777700066</v>
      </c>
      <c r="H40" s="150">
        <v>133.93939883199999</v>
      </c>
      <c r="I40" s="150">
        <v>222.94697397800005</v>
      </c>
      <c r="J40" s="150">
        <v>4174.5001210540067</v>
      </c>
      <c r="K40" s="171">
        <v>0.71316148739486906</v>
      </c>
      <c r="L40" s="172">
        <v>0.28683851260513094</v>
      </c>
    </row>
    <row r="41" spans="1:12" x14ac:dyDescent="0.2">
      <c r="A41" s="4" t="s">
        <v>83</v>
      </c>
      <c r="B41" s="219">
        <v>2016</v>
      </c>
      <c r="C41" s="150">
        <v>8242.1118714530603</v>
      </c>
      <c r="D41" s="150">
        <v>64.967508674000001</v>
      </c>
      <c r="E41" s="150">
        <v>360.82129770699999</v>
      </c>
      <c r="F41" s="150">
        <v>110.98375433699999</v>
      </c>
      <c r="G41" s="150">
        <v>3145.3230973849973</v>
      </c>
      <c r="H41" s="150">
        <v>151.98916955799999</v>
      </c>
      <c r="I41" s="150">
        <v>212.94584778999996</v>
      </c>
      <c r="J41" s="150">
        <v>4047.030675450997</v>
      </c>
      <c r="K41" s="171">
        <v>0.67068242068112838</v>
      </c>
      <c r="L41" s="172">
        <v>0.32931757931887162</v>
      </c>
    </row>
    <row r="42" spans="1:12" x14ac:dyDescent="0.2">
      <c r="A42" s="4" t="s">
        <v>83</v>
      </c>
      <c r="B42" s="219">
        <v>2017</v>
      </c>
      <c r="C42" s="150">
        <v>6793.5256458359518</v>
      </c>
      <c r="D42" s="150">
        <v>62.990016224000001</v>
      </c>
      <c r="E42" s="150">
        <v>327.9251216799999</v>
      </c>
      <c r="F42" s="150">
        <v>136.92012979099997</v>
      </c>
      <c r="G42" s="150">
        <v>3218.4009734310057</v>
      </c>
      <c r="H42" s="150">
        <v>126.95008111999998</v>
      </c>
      <c r="I42" s="150">
        <v>203.93510545599997</v>
      </c>
      <c r="J42" s="150">
        <v>4077.1214277020053</v>
      </c>
      <c r="K42" s="171">
        <v>0.62494215844548917</v>
      </c>
      <c r="L42" s="172">
        <v>0.37505784155451077</v>
      </c>
    </row>
    <row r="43" spans="1:12" x14ac:dyDescent="0.2">
      <c r="A43" s="4" t="s">
        <v>83</v>
      </c>
      <c r="B43" s="219">
        <v>2018</v>
      </c>
      <c r="C43" s="150">
        <v>5211.6772108549903</v>
      </c>
      <c r="D43" s="150">
        <v>60.982572783999998</v>
      </c>
      <c r="E43" s="150">
        <v>252.8896276319999</v>
      </c>
      <c r="F43" s="150">
        <v>102.97095464</v>
      </c>
      <c r="G43" s="150">
        <v>2827.2157752880057</v>
      </c>
      <c r="H43" s="150">
        <v>118.96514556799998</v>
      </c>
      <c r="I43" s="150">
        <v>164.97095463999997</v>
      </c>
      <c r="J43" s="150">
        <v>3527.9950305520056</v>
      </c>
      <c r="K43" s="171">
        <v>0.59632410311258599</v>
      </c>
      <c r="L43" s="172">
        <v>0.40367589688741412</v>
      </c>
    </row>
    <row r="44" spans="1:12" x14ac:dyDescent="0.2">
      <c r="A44" s="4" t="s">
        <v>83</v>
      </c>
      <c r="B44" s="219">
        <v>2019</v>
      </c>
      <c r="C44" s="150">
        <v>4544.0942600070111</v>
      </c>
      <c r="D44" s="150">
        <v>27.977818780000003</v>
      </c>
      <c r="E44" s="150">
        <v>228.89463920500003</v>
      </c>
      <c r="F44" s="150">
        <v>109.97227347500001</v>
      </c>
      <c r="G44" s="150">
        <v>2668.3511993010025</v>
      </c>
      <c r="H44" s="150">
        <v>108.97227347500001</v>
      </c>
      <c r="I44" s="150">
        <v>131.994454695</v>
      </c>
      <c r="J44" s="150">
        <v>3276.1626589310022</v>
      </c>
      <c r="K44" s="171">
        <v>0.5810671320788392</v>
      </c>
      <c r="L44" s="172">
        <v>0.41893286792116069</v>
      </c>
    </row>
    <row r="45" spans="1:12" x14ac:dyDescent="0.2">
      <c r="A45" s="4" t="s">
        <v>83</v>
      </c>
      <c r="B45" s="219">
        <v>2020</v>
      </c>
      <c r="C45" s="150">
        <v>3476.4326730510174</v>
      </c>
      <c r="D45" s="150">
        <v>26.992571909999999</v>
      </c>
      <c r="E45" s="150">
        <v>195.966573595</v>
      </c>
      <c r="F45" s="150">
        <v>91.988857865</v>
      </c>
      <c r="G45" s="150">
        <v>2212.6508797850015</v>
      </c>
      <c r="H45" s="150">
        <v>64.98514381999999</v>
      </c>
      <c r="I45" s="150">
        <v>132.97400168500002</v>
      </c>
      <c r="J45" s="150">
        <v>2725.5580286600016</v>
      </c>
      <c r="K45" s="171">
        <v>0.56053497018174048</v>
      </c>
      <c r="L45" s="172">
        <v>0.43946502981825958</v>
      </c>
    </row>
    <row r="46" spans="1:12" x14ac:dyDescent="0.2">
      <c r="A46" s="4" t="s">
        <v>83</v>
      </c>
      <c r="B46" s="219">
        <v>2021</v>
      </c>
      <c r="C46" s="150">
        <v>3043.1253249129891</v>
      </c>
      <c r="D46" s="150">
        <v>30.990054774000001</v>
      </c>
      <c r="E46" s="150">
        <v>177.95524648299997</v>
      </c>
      <c r="F46" s="150">
        <v>100.955246479</v>
      </c>
      <c r="G46" s="150">
        <v>1935.6021909659989</v>
      </c>
      <c r="H46" s="150">
        <v>67.970164321999988</v>
      </c>
      <c r="I46" s="150">
        <v>145.97016432199996</v>
      </c>
      <c r="J46" s="150">
        <v>2459.4430673459992</v>
      </c>
      <c r="K46" s="171">
        <v>0.55303725605556431</v>
      </c>
      <c r="L46" s="172">
        <v>0.44696274394443564</v>
      </c>
    </row>
    <row r="47" spans="1:12" x14ac:dyDescent="0.2">
      <c r="A47" s="4" t="s">
        <v>83</v>
      </c>
      <c r="B47" s="219">
        <v>2022</v>
      </c>
      <c r="C47" s="150">
        <v>3033.5617465510213</v>
      </c>
      <c r="D47" s="150">
        <v>26</v>
      </c>
      <c r="E47" s="150">
        <v>193.951836969</v>
      </c>
      <c r="F47" s="150">
        <v>98.981938862999982</v>
      </c>
      <c r="G47" s="150">
        <v>2183.361839830005</v>
      </c>
      <c r="H47" s="150">
        <v>69.969898104999999</v>
      </c>
      <c r="I47" s="150">
        <v>127.97591848399999</v>
      </c>
      <c r="J47" s="150">
        <v>2700.2414322510049</v>
      </c>
      <c r="K47" s="171">
        <v>0.52906625008792663</v>
      </c>
      <c r="L47" s="172">
        <v>0.47093374991207337</v>
      </c>
    </row>
    <row r="48" spans="1:12" x14ac:dyDescent="0.2">
      <c r="A48" s="4" t="s">
        <v>83</v>
      </c>
      <c r="B48" s="219">
        <v>2023</v>
      </c>
      <c r="C48" s="150">
        <v>2721.1283501199864</v>
      </c>
      <c r="D48" s="150">
        <v>25</v>
      </c>
      <c r="E48" s="150">
        <v>184.970846575</v>
      </c>
      <c r="F48" s="150">
        <v>85.988338630000001</v>
      </c>
      <c r="G48" s="150">
        <v>2410.6384975349974</v>
      </c>
      <c r="H48" s="150">
        <v>63.988338630000001</v>
      </c>
      <c r="I48" s="150">
        <v>175.97084657499997</v>
      </c>
      <c r="J48" s="150">
        <v>2946.5568679449971</v>
      </c>
      <c r="K48" s="171">
        <v>0.48011282303518832</v>
      </c>
      <c r="L48" s="172">
        <v>0.51988717696481157</v>
      </c>
    </row>
    <row r="49" spans="1:12" x14ac:dyDescent="0.2">
      <c r="A49" s="4" t="s">
        <v>83</v>
      </c>
      <c r="B49" s="219">
        <v>2024</v>
      </c>
      <c r="C49" s="150">
        <v>2278.3963306340042</v>
      </c>
      <c r="D49" s="150">
        <v>28.982247203</v>
      </c>
      <c r="E49" s="150">
        <v>172.93490641099999</v>
      </c>
      <c r="F49" s="150">
        <v>61.982247203</v>
      </c>
      <c r="G49" s="150">
        <v>2429.6686144530008</v>
      </c>
      <c r="H49" s="150">
        <v>55</v>
      </c>
      <c r="I49" s="150">
        <v>191.95857680700004</v>
      </c>
      <c r="J49" s="150">
        <v>2940.5265920770007</v>
      </c>
      <c r="K49" s="171">
        <v>0.43656447209043586</v>
      </c>
      <c r="L49" s="172">
        <v>0.56343552790956419</v>
      </c>
    </row>
    <row r="50" spans="1:12" x14ac:dyDescent="0.2">
      <c r="A50" s="221" t="s">
        <v>76</v>
      </c>
      <c r="B50" s="218">
        <v>2014</v>
      </c>
      <c r="C50" s="149">
        <v>756.7935509020017</v>
      </c>
      <c r="D50" s="149">
        <v>7</v>
      </c>
      <c r="E50" s="149">
        <v>24.976030813000001</v>
      </c>
      <c r="F50" s="149">
        <v>18.992010270999998</v>
      </c>
      <c r="G50" s="149">
        <v>160.82422596199996</v>
      </c>
      <c r="H50" s="149">
        <v>6</v>
      </c>
      <c r="I50" s="149">
        <v>16.992010270999998</v>
      </c>
      <c r="J50" s="149">
        <v>234.78427731699995</v>
      </c>
      <c r="K50" s="173">
        <v>0.76322153376633883</v>
      </c>
      <c r="L50" s="174">
        <v>0.23677846623366117</v>
      </c>
    </row>
    <row r="51" spans="1:12" x14ac:dyDescent="0.2">
      <c r="A51" s="4" t="s">
        <v>76</v>
      </c>
      <c r="B51" s="219">
        <v>2015</v>
      </c>
      <c r="C51" s="150">
        <v>759.68192457299881</v>
      </c>
      <c r="D51" s="150">
        <v>4</v>
      </c>
      <c r="E51" s="150">
        <v>28.984849707999999</v>
      </c>
      <c r="F51" s="150">
        <v>10</v>
      </c>
      <c r="G51" s="150">
        <v>184.79547105500009</v>
      </c>
      <c r="H51" s="150">
        <v>11.984849707999999</v>
      </c>
      <c r="I51" s="150">
        <v>19.977274561999998</v>
      </c>
      <c r="J51" s="150">
        <v>259.74244503300008</v>
      </c>
      <c r="K51" s="171">
        <v>0.74520675316660434</v>
      </c>
      <c r="L51" s="172">
        <v>0.25479324683339571</v>
      </c>
    </row>
    <row r="52" spans="1:12" x14ac:dyDescent="0.2">
      <c r="A52" s="4" t="s">
        <v>76</v>
      </c>
      <c r="B52" s="219">
        <v>2016</v>
      </c>
      <c r="C52" s="150">
        <v>793.79240571699802</v>
      </c>
      <c r="D52" s="150">
        <v>9</v>
      </c>
      <c r="E52" s="150">
        <v>22.989169558</v>
      </c>
      <c r="F52" s="150">
        <v>15.983754337000001</v>
      </c>
      <c r="G52" s="150">
        <v>241.74006939200004</v>
      </c>
      <c r="H52" s="150">
        <v>8.9945847790000002</v>
      </c>
      <c r="I52" s="150">
        <v>16.989169558</v>
      </c>
      <c r="J52" s="150">
        <v>315.69674762400001</v>
      </c>
      <c r="K52" s="171">
        <v>0.71545756290330176</v>
      </c>
      <c r="L52" s="172">
        <v>0.28454243709669835</v>
      </c>
    </row>
    <row r="53" spans="1:12" x14ac:dyDescent="0.2">
      <c r="A53" s="4" t="s">
        <v>76</v>
      </c>
      <c r="B53" s="219">
        <v>2017</v>
      </c>
      <c r="C53" s="150">
        <v>761.01160617200242</v>
      </c>
      <c r="D53" s="150">
        <v>1</v>
      </c>
      <c r="E53" s="150">
        <v>44.965056784000005</v>
      </c>
      <c r="F53" s="150">
        <v>12</v>
      </c>
      <c r="G53" s="150">
        <v>332.73043804799971</v>
      </c>
      <c r="H53" s="150">
        <v>9.9900162239999997</v>
      </c>
      <c r="I53" s="150">
        <v>27.990016224000001</v>
      </c>
      <c r="J53" s="150">
        <v>428.6755272799997</v>
      </c>
      <c r="K53" s="171">
        <v>0.63967372998634298</v>
      </c>
      <c r="L53" s="172">
        <v>0.36032627001365697</v>
      </c>
    </row>
    <row r="54" spans="1:12" x14ac:dyDescent="0.2">
      <c r="A54" s="4" t="s">
        <v>76</v>
      </c>
      <c r="B54" s="219">
        <v>2018</v>
      </c>
      <c r="C54" s="150">
        <v>775.55354107599896</v>
      </c>
      <c r="D54" s="150">
        <v>4.9941909280000001</v>
      </c>
      <c r="E54" s="150">
        <v>37.936100207999992</v>
      </c>
      <c r="F54" s="150">
        <v>7.9941909280000001</v>
      </c>
      <c r="G54" s="150">
        <v>252.77344619199988</v>
      </c>
      <c r="H54" s="150">
        <v>6</v>
      </c>
      <c r="I54" s="150">
        <v>23.988381856</v>
      </c>
      <c r="J54" s="150">
        <v>333.68631011199989</v>
      </c>
      <c r="K54" s="171">
        <v>0.69917569247568878</v>
      </c>
      <c r="L54" s="172">
        <v>0.30082430752431133</v>
      </c>
    </row>
    <row r="55" spans="1:12" x14ac:dyDescent="0.2">
      <c r="A55" s="4" t="s">
        <v>76</v>
      </c>
      <c r="B55" s="219">
        <v>2019</v>
      </c>
      <c r="C55" s="150">
        <v>731.82439531099726</v>
      </c>
      <c r="D55" s="150">
        <v>4</v>
      </c>
      <c r="E55" s="150">
        <v>37.96672817000001</v>
      </c>
      <c r="F55" s="150">
        <v>17.983364084999998</v>
      </c>
      <c r="G55" s="150">
        <v>286.78927840900008</v>
      </c>
      <c r="H55" s="150">
        <v>14.98890939</v>
      </c>
      <c r="I55" s="150">
        <v>16.994454695000002</v>
      </c>
      <c r="J55" s="150">
        <v>378.7227347490001</v>
      </c>
      <c r="K55" s="171">
        <v>0.65897644098315789</v>
      </c>
      <c r="L55" s="172">
        <v>0.34102355901684206</v>
      </c>
    </row>
    <row r="56" spans="1:12" x14ac:dyDescent="0.2">
      <c r="A56" s="4" t="s">
        <v>76</v>
      </c>
      <c r="B56" s="219">
        <v>2020</v>
      </c>
      <c r="C56" s="150">
        <v>556.42432302600025</v>
      </c>
      <c r="D56" s="150">
        <v>3.9962859549999998</v>
      </c>
      <c r="E56" s="150">
        <v>32.966573595</v>
      </c>
      <c r="F56" s="150">
        <v>20.974001685000001</v>
      </c>
      <c r="G56" s="150">
        <v>257.84029606499985</v>
      </c>
      <c r="H56" s="150">
        <v>6</v>
      </c>
      <c r="I56" s="150">
        <v>20.988857865</v>
      </c>
      <c r="J56" s="150">
        <v>342.76601516499983</v>
      </c>
      <c r="K56" s="171">
        <v>0.618805940625897</v>
      </c>
      <c r="L56" s="172">
        <v>0.38119405937410294</v>
      </c>
    </row>
    <row r="57" spans="1:12" x14ac:dyDescent="0.2">
      <c r="A57" s="4" t="s">
        <v>76</v>
      </c>
      <c r="B57" s="219">
        <v>2021</v>
      </c>
      <c r="C57" s="150">
        <v>592.17951885700018</v>
      </c>
      <c r="D57" s="150">
        <v>2.9950273869999999</v>
      </c>
      <c r="E57" s="150">
        <v>24.975136935000002</v>
      </c>
      <c r="F57" s="150">
        <v>16.990054774000001</v>
      </c>
      <c r="G57" s="150">
        <v>266.64197186599961</v>
      </c>
      <c r="H57" s="150">
        <v>6</v>
      </c>
      <c r="I57" s="150">
        <v>15</v>
      </c>
      <c r="J57" s="150">
        <v>332.60219096199961</v>
      </c>
      <c r="K57" s="171">
        <v>0.64034518910727889</v>
      </c>
      <c r="L57" s="172">
        <v>0.35965481089272106</v>
      </c>
    </row>
    <row r="58" spans="1:12" x14ac:dyDescent="0.2">
      <c r="A58" s="4" t="s">
        <v>76</v>
      </c>
      <c r="B58" s="219">
        <v>2022</v>
      </c>
      <c r="C58" s="150">
        <v>690.46480338799859</v>
      </c>
      <c r="D58" s="150">
        <v>1</v>
      </c>
      <c r="E58" s="150">
        <v>27.939796211000001</v>
      </c>
      <c r="F58" s="150">
        <v>23.981938863</v>
      </c>
      <c r="G58" s="150">
        <v>256.65683840399981</v>
      </c>
      <c r="H58" s="150">
        <v>9.9939796210000011</v>
      </c>
      <c r="I58" s="150">
        <v>28.957857348000005</v>
      </c>
      <c r="J58" s="150">
        <v>348.53041044699984</v>
      </c>
      <c r="K58" s="171">
        <v>0.66455051399077036</v>
      </c>
      <c r="L58" s="172">
        <v>0.33544948600922964</v>
      </c>
    </row>
    <row r="59" spans="1:12" x14ac:dyDescent="0.2">
      <c r="A59" s="4" t="s">
        <v>76</v>
      </c>
      <c r="B59" s="219">
        <v>2023</v>
      </c>
      <c r="C59" s="150">
        <v>588.88050848000148</v>
      </c>
      <c r="D59" s="150">
        <v>7</v>
      </c>
      <c r="E59" s="150">
        <v>36.965015890000004</v>
      </c>
      <c r="F59" s="150">
        <v>19.994169315000001</v>
      </c>
      <c r="G59" s="150">
        <v>332.84840219000006</v>
      </c>
      <c r="H59" s="150">
        <v>5.9941693149999997</v>
      </c>
      <c r="I59" s="150">
        <v>30.965015890000004</v>
      </c>
      <c r="J59" s="150">
        <v>433.76677260000008</v>
      </c>
      <c r="K59" s="171">
        <v>0.57583931368603858</v>
      </c>
      <c r="L59" s="172">
        <v>0.42416068631396142</v>
      </c>
    </row>
    <row r="60" spans="1:12" x14ac:dyDescent="0.2">
      <c r="A60" s="4" t="s">
        <v>76</v>
      </c>
      <c r="B60" s="219">
        <v>2024</v>
      </c>
      <c r="C60" s="151">
        <v>506.97033775000097</v>
      </c>
      <c r="D60" s="151">
        <v>1</v>
      </c>
      <c r="E60" s="151">
        <v>37.976329604</v>
      </c>
      <c r="F60" s="151">
        <v>13.988164802</v>
      </c>
      <c r="G60" s="151">
        <v>406.78104883600031</v>
      </c>
      <c r="H60" s="151">
        <v>9</v>
      </c>
      <c r="I60" s="151">
        <v>34</v>
      </c>
      <c r="J60" s="151">
        <v>502.74554324200028</v>
      </c>
      <c r="K60" s="175">
        <v>0.50209207094170394</v>
      </c>
      <c r="L60" s="176">
        <v>0.49790792905829606</v>
      </c>
    </row>
    <row r="61" spans="1:12" x14ac:dyDescent="0.2">
      <c r="A61" s="43" t="s">
        <v>55</v>
      </c>
      <c r="B61" s="43">
        <v>2014</v>
      </c>
      <c r="C61" s="144">
        <v>15341.020827950058</v>
      </c>
      <c r="D61" s="144">
        <v>102.96804108399999</v>
      </c>
      <c r="E61" s="144">
        <v>522.72035948300038</v>
      </c>
      <c r="F61" s="144">
        <v>161.93608216799998</v>
      </c>
      <c r="G61" s="144">
        <v>4579.2502493019902</v>
      </c>
      <c r="H61" s="144">
        <v>240.77628758500001</v>
      </c>
      <c r="I61" s="144">
        <v>302.92010270999998</v>
      </c>
      <c r="J61" s="144">
        <v>5910.5711223319904</v>
      </c>
      <c r="K61" s="145">
        <v>0.721876312317697</v>
      </c>
      <c r="L61" s="184">
        <v>0.27812368768230311</v>
      </c>
    </row>
    <row r="62" spans="1:12" x14ac:dyDescent="0.2">
      <c r="A62" s="31" t="s">
        <v>55</v>
      </c>
      <c r="B62" s="31">
        <v>2015</v>
      </c>
      <c r="C62" s="137">
        <v>12924.568862050857</v>
      </c>
      <c r="D62" s="137">
        <v>101.96212427</v>
      </c>
      <c r="E62" s="137">
        <v>511.77274561899986</v>
      </c>
      <c r="F62" s="137">
        <v>170.92424854000004</v>
      </c>
      <c r="G62" s="137">
        <v>4908.1440891650163</v>
      </c>
      <c r="H62" s="137">
        <v>275.82577164200006</v>
      </c>
      <c r="I62" s="137">
        <v>328.901523102</v>
      </c>
      <c r="J62" s="137">
        <v>6297.530502338017</v>
      </c>
      <c r="K62" s="29">
        <v>0.67238071227511664</v>
      </c>
      <c r="L62" s="185">
        <v>0.32761928772488341</v>
      </c>
    </row>
    <row r="63" spans="1:12" x14ac:dyDescent="0.2">
      <c r="A63" s="31" t="s">
        <v>55</v>
      </c>
      <c r="B63" s="31">
        <v>2016</v>
      </c>
      <c r="C63" s="137">
        <v>10718.140731026158</v>
      </c>
      <c r="D63" s="137">
        <v>93.956678231999987</v>
      </c>
      <c r="E63" s="137">
        <v>531.77256071799968</v>
      </c>
      <c r="F63" s="137">
        <v>172.96209345299999</v>
      </c>
      <c r="G63" s="137">
        <v>4905.6949317660128</v>
      </c>
      <c r="H63" s="137">
        <v>269.90252602200002</v>
      </c>
      <c r="I63" s="137">
        <v>308.92960212699995</v>
      </c>
      <c r="J63" s="137">
        <v>6283.2183923180119</v>
      </c>
      <c r="K63" s="29">
        <v>0.63042846476369818</v>
      </c>
      <c r="L63" s="185">
        <v>0.36957153523630187</v>
      </c>
    </row>
    <row r="64" spans="1:12" x14ac:dyDescent="0.2">
      <c r="A64" s="31" t="s">
        <v>55</v>
      </c>
      <c r="B64" s="31">
        <v>2017</v>
      </c>
      <c r="C64" s="137">
        <v>9039.8184201168879</v>
      </c>
      <c r="D64" s="137">
        <v>74.985024336000009</v>
      </c>
      <c r="E64" s="137">
        <v>518.86521902399977</v>
      </c>
      <c r="F64" s="137">
        <v>198.91513790299996</v>
      </c>
      <c r="G64" s="137">
        <v>5065.8967927189969</v>
      </c>
      <c r="H64" s="137">
        <v>237.92012979199993</v>
      </c>
      <c r="I64" s="137">
        <v>288.92012979199995</v>
      </c>
      <c r="J64" s="137">
        <v>6385.5024335659964</v>
      </c>
      <c r="K64" s="29">
        <v>0.58603762643670254</v>
      </c>
      <c r="L64" s="185">
        <v>0.41396237356329746</v>
      </c>
    </row>
    <row r="65" spans="1:12" x14ac:dyDescent="0.2">
      <c r="A65" s="31" t="s">
        <v>55</v>
      </c>
      <c r="B65" s="31">
        <v>2018</v>
      </c>
      <c r="C65" s="137">
        <v>7177.4871907209281</v>
      </c>
      <c r="D65" s="137">
        <v>81.976763712000007</v>
      </c>
      <c r="E65" s="137">
        <v>401.7908734080001</v>
      </c>
      <c r="F65" s="137">
        <v>141.96514556799997</v>
      </c>
      <c r="G65" s="137">
        <v>4432.7336223200055</v>
      </c>
      <c r="H65" s="137">
        <v>247.88381855999992</v>
      </c>
      <c r="I65" s="137">
        <v>247.94771835199995</v>
      </c>
      <c r="J65" s="137">
        <v>5554.2979419200055</v>
      </c>
      <c r="K65" s="29">
        <v>0.56374554832218682</v>
      </c>
      <c r="L65" s="185">
        <v>0.43625445167781329</v>
      </c>
    </row>
    <row r="66" spans="1:12" x14ac:dyDescent="0.2">
      <c r="A66" s="31" t="s">
        <v>55</v>
      </c>
      <c r="B66" s="31">
        <v>2019</v>
      </c>
      <c r="C66" s="137">
        <v>6350.3530341900141</v>
      </c>
      <c r="D66" s="137">
        <v>37.977818780000007</v>
      </c>
      <c r="E66" s="137">
        <v>346.85582207000004</v>
      </c>
      <c r="F66" s="137">
        <v>172.95009225500002</v>
      </c>
      <c r="G66" s="137">
        <v>4209.8853936530068</v>
      </c>
      <c r="H66" s="137">
        <v>207.92791103500002</v>
      </c>
      <c r="I66" s="137">
        <v>200.97781878000001</v>
      </c>
      <c r="J66" s="137">
        <v>5176.5748565730064</v>
      </c>
      <c r="K66" s="29">
        <v>0.55091461440292344</v>
      </c>
      <c r="L66" s="185">
        <v>0.44908538559707645</v>
      </c>
    </row>
    <row r="67" spans="1:12" x14ac:dyDescent="0.2">
      <c r="A67" s="31" t="s">
        <v>55</v>
      </c>
      <c r="B67" s="31">
        <v>2020</v>
      </c>
      <c r="C67" s="137">
        <v>4972.5264460869867</v>
      </c>
      <c r="D67" s="137">
        <v>38.985143820000005</v>
      </c>
      <c r="E67" s="137">
        <v>294.92200505499994</v>
      </c>
      <c r="F67" s="137">
        <v>129.96285955000002</v>
      </c>
      <c r="G67" s="137">
        <v>3593.3203298050075</v>
      </c>
      <c r="H67" s="137">
        <v>129.966573595</v>
      </c>
      <c r="I67" s="137">
        <v>186.95914550500001</v>
      </c>
      <c r="J67" s="137">
        <v>4374.1160573300076</v>
      </c>
      <c r="K67" s="29">
        <v>0.53201205077321656</v>
      </c>
      <c r="L67" s="185">
        <v>0.46798794922678333</v>
      </c>
    </row>
    <row r="68" spans="1:12" x14ac:dyDescent="0.2">
      <c r="A68" s="31" t="s">
        <v>55</v>
      </c>
      <c r="B68" s="31">
        <v>2021</v>
      </c>
      <c r="C68" s="137">
        <v>4415.8970895039747</v>
      </c>
      <c r="D68" s="137">
        <v>40.975136935000002</v>
      </c>
      <c r="E68" s="137">
        <v>273.90054773999987</v>
      </c>
      <c r="F68" s="137">
        <v>140.94032863999999</v>
      </c>
      <c r="G68" s="137">
        <v>3119.0402856909941</v>
      </c>
      <c r="H68" s="137">
        <v>126.94530125699998</v>
      </c>
      <c r="I68" s="137">
        <v>192.95524648299994</v>
      </c>
      <c r="J68" s="137">
        <v>3894.7568467459937</v>
      </c>
      <c r="K68" s="29">
        <v>0.53135374464847085</v>
      </c>
      <c r="L68" s="185">
        <v>0.46864625535152921</v>
      </c>
    </row>
    <row r="69" spans="1:12" x14ac:dyDescent="0.2">
      <c r="A69" s="31" t="s">
        <v>55</v>
      </c>
      <c r="B69" s="31">
        <v>2022</v>
      </c>
      <c r="C69" s="137">
        <v>4426.5268584840469</v>
      </c>
      <c r="D69" s="137">
        <v>35</v>
      </c>
      <c r="E69" s="137">
        <v>274.8675516639999</v>
      </c>
      <c r="F69" s="137">
        <v>143.96387772599996</v>
      </c>
      <c r="G69" s="137">
        <v>3349.8019445890113</v>
      </c>
      <c r="H69" s="137">
        <v>133.93979620999997</v>
      </c>
      <c r="I69" s="137">
        <v>196.92775545299995</v>
      </c>
      <c r="J69" s="137">
        <v>4134.5009256420117</v>
      </c>
      <c r="K69" s="29">
        <v>0.51705554170630741</v>
      </c>
      <c r="L69" s="185">
        <v>0.48294445829369276</v>
      </c>
    </row>
    <row r="70" spans="1:12" x14ac:dyDescent="0.2">
      <c r="A70" s="31" t="s">
        <v>55</v>
      </c>
      <c r="B70" s="31">
        <v>2023</v>
      </c>
      <c r="C70" s="137">
        <v>3854.7348164099703</v>
      </c>
      <c r="D70" s="137">
        <v>39</v>
      </c>
      <c r="E70" s="137">
        <v>266.93003178000004</v>
      </c>
      <c r="F70" s="137">
        <v>117.98250794499999</v>
      </c>
      <c r="G70" s="137">
        <v>3762.2769950849934</v>
      </c>
      <c r="H70" s="137">
        <v>122.97667725999997</v>
      </c>
      <c r="I70" s="137">
        <v>265.93003177999992</v>
      </c>
      <c r="J70" s="137">
        <v>4575.0962438499928</v>
      </c>
      <c r="K70" s="29">
        <v>0.45727308042767539</v>
      </c>
      <c r="L70" s="185">
        <v>0.54272691957232455</v>
      </c>
    </row>
    <row r="71" spans="1:12" x14ac:dyDescent="0.2">
      <c r="A71" s="32" t="s">
        <v>55</v>
      </c>
      <c r="B71" s="32">
        <v>2024</v>
      </c>
      <c r="C71" s="138">
        <v>3330.0471180350073</v>
      </c>
      <c r="D71" s="138">
        <v>35.982247203</v>
      </c>
      <c r="E71" s="138">
        <v>271.8875656190001</v>
      </c>
      <c r="F71" s="138">
        <v>91.970412005</v>
      </c>
      <c r="G71" s="138">
        <v>3953.2484649140019</v>
      </c>
      <c r="H71" s="138">
        <v>116.988164802</v>
      </c>
      <c r="I71" s="138">
        <v>309.95265920800006</v>
      </c>
      <c r="J71" s="138">
        <v>4780.029513751002</v>
      </c>
      <c r="K71" s="30">
        <v>0.41060612238649846</v>
      </c>
      <c r="L71" s="186">
        <v>0.58939387761350159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919665-32E8-4369-AB47-0E526D4EAA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780D5A-1AE7-42A9-B579-E3A696A86776}">
  <ds:schemaRefs>
    <ds:schemaRef ds:uri="http://www.w3.org/XML/1998/namespace"/>
    <ds:schemaRef ds:uri="http://schemas.microsoft.com/office/infopath/2007/PartnerControls"/>
    <ds:schemaRef ds:uri="http://schemas.microsoft.com/office/2006/documentManagement/types"/>
    <ds:schemaRef ds:uri="http://purl.org/dc/terms/"/>
    <ds:schemaRef ds:uri="26e84011-c2fe-4213-95e4-84250e855ae8"/>
    <ds:schemaRef ds:uri="http://purl.org/dc/elements/1.1/"/>
    <ds:schemaRef ds:uri="http://purl.org/dc/dcmitype/"/>
    <ds:schemaRef ds:uri="http://schemas.openxmlformats.org/package/2006/metadata/core-properties"/>
    <ds:schemaRef ds:uri="d20dc752-e45b-4d1b-85e2-ad89d550b4ce"/>
    <ds:schemaRef ds:uri="http://schemas.microsoft.com/office/2006/metadata/properties"/>
  </ds:schemaRefs>
</ds:datastoreItem>
</file>

<file path=customXml/itemProps3.xml><?xml version="1.0" encoding="utf-8"?>
<ds:datastoreItem xmlns:ds="http://schemas.openxmlformats.org/officeDocument/2006/customXml" ds:itemID="{DB45C160-297F-4E0F-A0CA-4CC9357E14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Cover</vt:lpstr>
      <vt:lpstr>Notes</vt:lpstr>
      <vt:lpstr>2.1</vt:lpstr>
      <vt:lpstr>2.2</vt:lpstr>
      <vt:lpstr>2.3</vt:lpstr>
      <vt:lpstr>2.4</vt:lpstr>
      <vt:lpstr>2.5</vt:lpstr>
      <vt:lpstr>2.6</vt:lpstr>
      <vt:lpstr>2.7</vt:lpstr>
      <vt:lpstr>2.8</vt:lpstr>
      <vt:lpstr>2.9</vt:lpstr>
      <vt:lpstr>2.10</vt:lpstr>
      <vt:lpstr>2.11</vt:lpstr>
      <vt:lpstr>'2.11'!Print_Area</vt:lpstr>
      <vt:lpstr>'2.11'!Print_Titles</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CH2 - First time entrants</dc:title>
  <dc:subject>Youth Justice stats</dc:subject>
  <dc:creator>YJB</dc:creator>
  <cp:keywords>youth justice stats, first time entrants, yjb</cp:keywords>
  <dc:description/>
  <cp:lastModifiedBy>Kennedy, Stephen (YJB)</cp:lastModifiedBy>
  <cp:revision/>
  <dcterms:created xsi:type="dcterms:W3CDTF">2011-07-26T08:58:12Z</dcterms:created>
  <dcterms:modified xsi:type="dcterms:W3CDTF">2026-01-28T13:58:33Z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ies>
</file>